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เวิร์กบุ๊กนี้"/>
  <mc:AlternateContent xmlns:mc="http://schemas.openxmlformats.org/markup-compatibility/2006">
    <mc:Choice Requires="x15">
      <x15ac:absPath xmlns:x15ac="http://schemas.microsoft.com/office/spreadsheetml/2010/11/ac" url="C:\Users\Preecha\Downloads\"/>
    </mc:Choice>
  </mc:AlternateContent>
  <xr:revisionPtr revIDLastSave="0" documentId="13_ncr:1_{E3728D94-33D4-4305-8F9C-10A3179541A3}" xr6:coauthVersionLast="47" xr6:coauthVersionMax="47" xr10:uidLastSave="{00000000-0000-0000-0000-000000000000}"/>
  <workbookProtection workbookAlgorithmName="SHA-512" workbookHashValue="K4mwbpjV5CXlFN3T6ijXUoaOVpcq6cyEks+xyP26dvHU0dl1wS5Ycaj/pe0BIKVtg02Ur4W27u8nK616KC2bGA==" workbookSaltValue="pGqTAlC1s7xDspiZ/ZGIVg==" workbookSpinCount="100000" lockStructure="1"/>
  <bookViews>
    <workbookView xWindow="-120" yWindow="-120" windowWidth="20730" windowHeight="11040" firstSheet="1" activeTab="8" xr2:uid="{00000000-000D-0000-FFFF-FFFF00000000}"/>
  </bookViews>
  <sheets>
    <sheet name="ปก" sheetId="1" r:id="rId1"/>
    <sheet name="1-4" sheetId="41" r:id="rId2"/>
    <sheet name="5-8" sheetId="32" r:id="rId3"/>
    <sheet name="9-12" sheetId="33" r:id="rId4"/>
    <sheet name="13-16" sheetId="34" r:id="rId5"/>
    <sheet name="17-20" sheetId="35" r:id="rId6"/>
    <sheet name="สรุปบันทึกเวลาเรียนรายวิชา" sheetId="37" r:id="rId7"/>
    <sheet name="KPA_A" sheetId="42" r:id="rId8"/>
    <sheet name="KPA_B" sheetId="43" r:id="rId9"/>
    <sheet name="ประเมินคุณลักษณะอันพึงประสงค์" sheetId="23" r:id="rId10"/>
    <sheet name="รายวิชา" sheetId="22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9" i="42" l="1"/>
  <c r="I10" i="42"/>
  <c r="I11" i="42"/>
  <c r="I12" i="42"/>
  <c r="I13" i="42"/>
  <c r="I14" i="42"/>
  <c r="I15" i="42"/>
  <c r="J15" i="43" s="1"/>
  <c r="L15" i="43" s="1"/>
  <c r="I16" i="42"/>
  <c r="J16" i="43" s="1"/>
  <c r="L16" i="43" s="1"/>
  <c r="I17" i="42"/>
  <c r="I18" i="42"/>
  <c r="I19" i="42"/>
  <c r="I20" i="42"/>
  <c r="I21" i="42"/>
  <c r="I22" i="42"/>
  <c r="I23" i="42"/>
  <c r="J23" i="43" s="1"/>
  <c r="L23" i="43" s="1"/>
  <c r="I24" i="42"/>
  <c r="I25" i="42"/>
  <c r="I26" i="42"/>
  <c r="I27" i="42"/>
  <c r="I28" i="42"/>
  <c r="I29" i="42"/>
  <c r="I30" i="42"/>
  <c r="I31" i="42"/>
  <c r="J31" i="43" s="1"/>
  <c r="L31" i="43" s="1"/>
  <c r="I32" i="42"/>
  <c r="J32" i="43" s="1"/>
  <c r="L32" i="43" s="1"/>
  <c r="I33" i="42"/>
  <c r="I34" i="42"/>
  <c r="I35" i="42"/>
  <c r="I36" i="42"/>
  <c r="I37" i="42"/>
  <c r="I38" i="42"/>
  <c r="I39" i="42"/>
  <c r="I40" i="42"/>
  <c r="J40" i="43" s="1"/>
  <c r="L40" i="43" s="1"/>
  <c r="I41" i="42"/>
  <c r="I42" i="42"/>
  <c r="I43" i="42"/>
  <c r="I44" i="42"/>
  <c r="I45" i="42"/>
  <c r="I46" i="42"/>
  <c r="I47" i="42"/>
  <c r="J47" i="43" s="1"/>
  <c r="L47" i="43" s="1"/>
  <c r="I48" i="42"/>
  <c r="J48" i="43" s="1"/>
  <c r="L48" i="43" s="1"/>
  <c r="I49" i="42"/>
  <c r="I50" i="42"/>
  <c r="I51" i="42"/>
  <c r="I52" i="42"/>
  <c r="I8" i="42"/>
  <c r="J10" i="43"/>
  <c r="L10" i="43" s="1"/>
  <c r="J26" i="43"/>
  <c r="L26" i="43" s="1"/>
  <c r="J34" i="43"/>
  <c r="L34" i="43" s="1"/>
  <c r="J42" i="43"/>
  <c r="L42" i="43" s="1"/>
  <c r="J50" i="43"/>
  <c r="L50" i="43" s="1"/>
  <c r="M50" i="43" s="1" a="1"/>
  <c r="M50" i="43" s="1"/>
  <c r="M51" i="43" a="1"/>
  <c r="M51" i="43" s="1"/>
  <c r="M52" i="43" a="1"/>
  <c r="M52" i="43" s="1"/>
  <c r="L51" i="43"/>
  <c r="L52" i="43"/>
  <c r="J51" i="43"/>
  <c r="J52" i="43"/>
  <c r="I50" i="43"/>
  <c r="I51" i="43"/>
  <c r="I52" i="43"/>
  <c r="G8" i="37"/>
  <c r="G9" i="37"/>
  <c r="G10" i="37"/>
  <c r="G11" i="37"/>
  <c r="G12" i="37"/>
  <c r="G13" i="37"/>
  <c r="G14" i="37"/>
  <c r="G15" i="37"/>
  <c r="G16" i="37"/>
  <c r="G17" i="37"/>
  <c r="G18" i="37"/>
  <c r="G19" i="37"/>
  <c r="G20" i="37"/>
  <c r="G21" i="37"/>
  <c r="G22" i="37"/>
  <c r="G23" i="37"/>
  <c r="G24" i="37"/>
  <c r="G25" i="37"/>
  <c r="G26" i="37"/>
  <c r="G27" i="37"/>
  <c r="G28" i="37"/>
  <c r="G29" i="37"/>
  <c r="G30" i="37"/>
  <c r="G31" i="37"/>
  <c r="G32" i="37"/>
  <c r="G33" i="37"/>
  <c r="G34" i="37"/>
  <c r="G35" i="37"/>
  <c r="G36" i="37"/>
  <c r="G37" i="37"/>
  <c r="G38" i="37"/>
  <c r="G39" i="37"/>
  <c r="G40" i="37"/>
  <c r="G41" i="37"/>
  <c r="G42" i="37"/>
  <c r="G43" i="37"/>
  <c r="G44" i="37"/>
  <c r="G45" i="37"/>
  <c r="G46" i="37"/>
  <c r="G47" i="37"/>
  <c r="G48" i="37"/>
  <c r="G49" i="37"/>
  <c r="G50" i="37"/>
  <c r="G6" i="37"/>
  <c r="F8" i="37"/>
  <c r="F9" i="37"/>
  <c r="F10" i="37"/>
  <c r="F11" i="37"/>
  <c r="F12" i="37"/>
  <c r="F13" i="37"/>
  <c r="F14" i="37"/>
  <c r="F15" i="37"/>
  <c r="F16" i="37"/>
  <c r="F17" i="37"/>
  <c r="F18" i="37"/>
  <c r="F19" i="37"/>
  <c r="F20" i="37"/>
  <c r="F21" i="37"/>
  <c r="F22" i="37"/>
  <c r="F23" i="37"/>
  <c r="F24" i="37"/>
  <c r="F25" i="37"/>
  <c r="F26" i="37"/>
  <c r="F27" i="37"/>
  <c r="F28" i="37"/>
  <c r="F29" i="37"/>
  <c r="F30" i="37"/>
  <c r="F31" i="37"/>
  <c r="F32" i="37"/>
  <c r="F33" i="37"/>
  <c r="F34" i="37"/>
  <c r="F35" i="37"/>
  <c r="F36" i="37"/>
  <c r="F37" i="37"/>
  <c r="F38" i="37"/>
  <c r="F39" i="37"/>
  <c r="F40" i="37"/>
  <c r="F41" i="37"/>
  <c r="F42" i="37"/>
  <c r="F43" i="37"/>
  <c r="F44" i="37"/>
  <c r="F45" i="37"/>
  <c r="F46" i="37"/>
  <c r="F47" i="37"/>
  <c r="F48" i="37"/>
  <c r="F49" i="37"/>
  <c r="F50" i="37"/>
  <c r="F6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E21" i="37"/>
  <c r="E22" i="37"/>
  <c r="E23" i="37"/>
  <c r="E24" i="37"/>
  <c r="E25" i="37"/>
  <c r="E26" i="37"/>
  <c r="E27" i="37"/>
  <c r="E28" i="37"/>
  <c r="E29" i="37"/>
  <c r="E30" i="37"/>
  <c r="E31" i="37"/>
  <c r="E32" i="37"/>
  <c r="E33" i="37"/>
  <c r="E34" i="37"/>
  <c r="E35" i="37"/>
  <c r="E36" i="37"/>
  <c r="E37" i="37"/>
  <c r="E38" i="37"/>
  <c r="E39" i="37"/>
  <c r="E40" i="37"/>
  <c r="E41" i="37"/>
  <c r="E42" i="37"/>
  <c r="E43" i="37"/>
  <c r="E44" i="37"/>
  <c r="E45" i="37"/>
  <c r="E46" i="37"/>
  <c r="E47" i="37"/>
  <c r="E48" i="37"/>
  <c r="E49" i="37"/>
  <c r="E50" i="37"/>
  <c r="E6" i="37"/>
  <c r="D8" i="37"/>
  <c r="D9" i="37"/>
  <c r="D10" i="37"/>
  <c r="D11" i="37"/>
  <c r="D12" i="37"/>
  <c r="D13" i="37"/>
  <c r="D14" i="37"/>
  <c r="D15" i="37"/>
  <c r="D16" i="37"/>
  <c r="D17" i="37"/>
  <c r="D18" i="37"/>
  <c r="D19" i="37"/>
  <c r="D20" i="37"/>
  <c r="D21" i="37"/>
  <c r="D22" i="37"/>
  <c r="D23" i="37"/>
  <c r="D24" i="37"/>
  <c r="D25" i="37"/>
  <c r="D26" i="37"/>
  <c r="D27" i="37"/>
  <c r="D28" i="37"/>
  <c r="D29" i="37"/>
  <c r="D30" i="37"/>
  <c r="D31" i="37"/>
  <c r="D32" i="37"/>
  <c r="D33" i="37"/>
  <c r="D34" i="37"/>
  <c r="D35" i="37"/>
  <c r="D36" i="37"/>
  <c r="D37" i="37"/>
  <c r="D38" i="37"/>
  <c r="D39" i="37"/>
  <c r="D40" i="37"/>
  <c r="D41" i="37"/>
  <c r="D42" i="37"/>
  <c r="D43" i="37"/>
  <c r="D44" i="37"/>
  <c r="D45" i="37"/>
  <c r="D46" i="37"/>
  <c r="D47" i="37"/>
  <c r="D48" i="37"/>
  <c r="D49" i="37"/>
  <c r="D50" i="37"/>
  <c r="D6" i="37"/>
  <c r="S13" i="23" a="1"/>
  <c r="S13" i="23" s="1"/>
  <c r="S32" i="23" a="1"/>
  <c r="S32" i="23" s="1"/>
  <c r="S40" i="23" a="1"/>
  <c r="S40" i="23" s="1"/>
  <c r="S48" i="23" a="1"/>
  <c r="S48" i="23" s="1"/>
  <c r="R7" i="23"/>
  <c r="S7" i="23" s="1" a="1"/>
  <c r="S7" i="23" s="1"/>
  <c r="R8" i="23"/>
  <c r="S8" i="23" s="1" a="1"/>
  <c r="S8" i="23" s="1"/>
  <c r="R9" i="23"/>
  <c r="S9" i="23" s="1" a="1"/>
  <c r="S9" i="23" s="1"/>
  <c r="R10" i="23"/>
  <c r="S10" i="23" s="1" a="1"/>
  <c r="S10" i="23" s="1"/>
  <c r="R11" i="23"/>
  <c r="S11" i="23" s="1" a="1"/>
  <c r="S11" i="23" s="1"/>
  <c r="R12" i="23"/>
  <c r="S12" i="23" s="1" a="1"/>
  <c r="S12" i="23" s="1"/>
  <c r="R13" i="23"/>
  <c r="R14" i="23"/>
  <c r="S14" i="23" s="1" a="1"/>
  <c r="S14" i="23" s="1"/>
  <c r="R15" i="23"/>
  <c r="S15" i="23" s="1" a="1"/>
  <c r="S15" i="23" s="1"/>
  <c r="R16" i="23"/>
  <c r="S16" i="23" s="1" a="1"/>
  <c r="S16" i="23" s="1"/>
  <c r="R17" i="23"/>
  <c r="S17" i="23" s="1" a="1"/>
  <c r="S17" i="23" s="1"/>
  <c r="R18" i="23"/>
  <c r="S18" i="23" s="1" a="1"/>
  <c r="S18" i="23" s="1"/>
  <c r="R19" i="23"/>
  <c r="S19" i="23" s="1" a="1"/>
  <c r="S19" i="23" s="1"/>
  <c r="R20" i="23"/>
  <c r="S20" i="23" s="1" a="1"/>
  <c r="S20" i="23" s="1"/>
  <c r="R21" i="23"/>
  <c r="S21" i="23" s="1" a="1"/>
  <c r="S21" i="23" s="1"/>
  <c r="R22" i="23"/>
  <c r="S22" i="23" s="1" a="1"/>
  <c r="S22" i="23" s="1"/>
  <c r="R23" i="23"/>
  <c r="S23" i="23" s="1" a="1"/>
  <c r="S23" i="23" s="1"/>
  <c r="R24" i="23"/>
  <c r="S24" i="23" s="1" a="1"/>
  <c r="S24" i="23" s="1"/>
  <c r="R25" i="23"/>
  <c r="S25" i="23" s="1" a="1"/>
  <c r="S25" i="23" s="1"/>
  <c r="R26" i="23"/>
  <c r="S26" i="23" s="1" a="1"/>
  <c r="S26" i="23" s="1"/>
  <c r="R27" i="23"/>
  <c r="S27" i="23" s="1" a="1"/>
  <c r="S27" i="23" s="1"/>
  <c r="R28" i="23"/>
  <c r="S28" i="23" s="1" a="1"/>
  <c r="S28" i="23" s="1"/>
  <c r="R29" i="23"/>
  <c r="S29" i="23" s="1" a="1"/>
  <c r="S29" i="23" s="1"/>
  <c r="R30" i="23"/>
  <c r="S30" i="23" s="1" a="1"/>
  <c r="S30" i="23" s="1"/>
  <c r="R31" i="23"/>
  <c r="S31" i="23" s="1" a="1"/>
  <c r="S31" i="23" s="1"/>
  <c r="R32" i="23"/>
  <c r="R33" i="23"/>
  <c r="S33" i="23" s="1" a="1"/>
  <c r="S33" i="23" s="1"/>
  <c r="R34" i="23"/>
  <c r="S34" i="23" s="1" a="1"/>
  <c r="S34" i="23" s="1"/>
  <c r="R35" i="23"/>
  <c r="S35" i="23" s="1" a="1"/>
  <c r="S35" i="23" s="1"/>
  <c r="R36" i="23"/>
  <c r="S36" i="23" s="1" a="1"/>
  <c r="S36" i="23" s="1"/>
  <c r="R37" i="23"/>
  <c r="S37" i="23" s="1" a="1"/>
  <c r="S37" i="23" s="1"/>
  <c r="R38" i="23"/>
  <c r="S38" i="23" s="1" a="1"/>
  <c r="S38" i="23" s="1"/>
  <c r="R39" i="23"/>
  <c r="S39" i="23" s="1" a="1"/>
  <c r="S39" i="23" s="1"/>
  <c r="R40" i="23"/>
  <c r="R41" i="23"/>
  <c r="S41" i="23" s="1" a="1"/>
  <c r="S41" i="23" s="1"/>
  <c r="R42" i="23"/>
  <c r="S42" i="23" s="1" a="1"/>
  <c r="S42" i="23" s="1"/>
  <c r="R43" i="23"/>
  <c r="S43" i="23" s="1" a="1"/>
  <c r="S43" i="23" s="1"/>
  <c r="R44" i="23"/>
  <c r="S44" i="23" s="1" a="1"/>
  <c r="S44" i="23" s="1"/>
  <c r="R45" i="23"/>
  <c r="S45" i="23" s="1" a="1"/>
  <c r="S45" i="23" s="1"/>
  <c r="R46" i="23"/>
  <c r="S46" i="23" s="1" a="1"/>
  <c r="S46" i="23" s="1"/>
  <c r="R47" i="23"/>
  <c r="S47" i="23" s="1" a="1"/>
  <c r="S47" i="23" s="1"/>
  <c r="R48" i="23"/>
  <c r="R49" i="23"/>
  <c r="S49" i="23" s="1" a="1"/>
  <c r="S49" i="23" s="1"/>
  <c r="R50" i="23"/>
  <c r="S50" i="23" s="1" a="1"/>
  <c r="S50" i="23" s="1"/>
  <c r="L9" i="23" a="1"/>
  <c r="L9" i="23" s="1"/>
  <c r="L15" i="23" a="1"/>
  <c r="L15" i="23" s="1"/>
  <c r="L25" i="23" a="1"/>
  <c r="L25" i="23" s="1"/>
  <c r="L33" i="23" a="1"/>
  <c r="L33" i="23" s="1"/>
  <c r="L39" i="23" a="1"/>
  <c r="L39" i="23" s="1"/>
  <c r="L41" i="23" a="1"/>
  <c r="L41" i="23" s="1"/>
  <c r="L47" i="23" a="1"/>
  <c r="L47" i="23" s="1"/>
  <c r="K7" i="23"/>
  <c r="L7" i="23" s="1" a="1"/>
  <c r="L7" i="23" s="1"/>
  <c r="K8" i="23"/>
  <c r="L8" i="23" s="1" a="1"/>
  <c r="L8" i="23" s="1"/>
  <c r="K9" i="23"/>
  <c r="K10" i="23"/>
  <c r="L10" i="23" s="1" a="1"/>
  <c r="L10" i="23" s="1"/>
  <c r="K11" i="23"/>
  <c r="L11" i="23" s="1" a="1"/>
  <c r="L11" i="23" s="1"/>
  <c r="K12" i="23"/>
  <c r="L12" i="23" s="1" a="1"/>
  <c r="L12" i="23" s="1"/>
  <c r="K13" i="23"/>
  <c r="L13" i="23" s="1" a="1"/>
  <c r="L13" i="23" s="1"/>
  <c r="K14" i="23"/>
  <c r="L14" i="23" s="1" a="1"/>
  <c r="L14" i="23" s="1"/>
  <c r="K15" i="23"/>
  <c r="K16" i="23"/>
  <c r="L16" i="23" s="1" a="1"/>
  <c r="L16" i="23" s="1"/>
  <c r="K17" i="23"/>
  <c r="L17" i="23" s="1" a="1"/>
  <c r="L17" i="23" s="1"/>
  <c r="K18" i="23"/>
  <c r="L18" i="23" s="1" a="1"/>
  <c r="L18" i="23" s="1"/>
  <c r="K19" i="23"/>
  <c r="L19" i="23" s="1" a="1"/>
  <c r="L19" i="23" s="1"/>
  <c r="K20" i="23"/>
  <c r="L20" i="23" s="1" a="1"/>
  <c r="L20" i="23" s="1"/>
  <c r="K21" i="23"/>
  <c r="L21" i="23" s="1" a="1"/>
  <c r="L21" i="23" s="1"/>
  <c r="K22" i="23"/>
  <c r="L22" i="23" s="1" a="1"/>
  <c r="L22" i="23" s="1"/>
  <c r="K23" i="23"/>
  <c r="L23" i="23" s="1" a="1"/>
  <c r="L23" i="23" s="1"/>
  <c r="K24" i="23"/>
  <c r="L24" i="23" s="1" a="1"/>
  <c r="L24" i="23" s="1"/>
  <c r="K25" i="23"/>
  <c r="K26" i="23"/>
  <c r="L26" i="23" s="1" a="1"/>
  <c r="L26" i="23" s="1"/>
  <c r="K27" i="23"/>
  <c r="L27" i="23" s="1" a="1"/>
  <c r="L27" i="23" s="1"/>
  <c r="K28" i="23"/>
  <c r="L28" i="23" s="1" a="1"/>
  <c r="L28" i="23" s="1"/>
  <c r="K29" i="23"/>
  <c r="L29" i="23" s="1" a="1"/>
  <c r="L29" i="23" s="1"/>
  <c r="K30" i="23"/>
  <c r="L30" i="23" s="1" a="1"/>
  <c r="L30" i="23" s="1"/>
  <c r="K31" i="23"/>
  <c r="L31" i="23" s="1" a="1"/>
  <c r="L31" i="23" s="1"/>
  <c r="K32" i="23"/>
  <c r="L32" i="23" s="1" a="1"/>
  <c r="L32" i="23" s="1"/>
  <c r="K33" i="23"/>
  <c r="K34" i="23"/>
  <c r="L34" i="23" s="1" a="1"/>
  <c r="L34" i="23" s="1"/>
  <c r="K35" i="23"/>
  <c r="L35" i="23" s="1" a="1"/>
  <c r="L35" i="23" s="1"/>
  <c r="K36" i="23"/>
  <c r="L36" i="23" s="1" a="1"/>
  <c r="L36" i="23" s="1"/>
  <c r="K37" i="23"/>
  <c r="L37" i="23" s="1" a="1"/>
  <c r="L37" i="23" s="1"/>
  <c r="K38" i="23"/>
  <c r="L38" i="23" s="1" a="1"/>
  <c r="L38" i="23" s="1"/>
  <c r="K39" i="23"/>
  <c r="K40" i="23"/>
  <c r="L40" i="23" s="1" a="1"/>
  <c r="L40" i="23" s="1"/>
  <c r="K41" i="23"/>
  <c r="K42" i="23"/>
  <c r="L42" i="23" s="1" a="1"/>
  <c r="L42" i="23" s="1"/>
  <c r="K43" i="23"/>
  <c r="L43" i="23" s="1" a="1"/>
  <c r="L43" i="23" s="1"/>
  <c r="K44" i="23"/>
  <c r="L44" i="23" s="1" a="1"/>
  <c r="L44" i="23" s="1"/>
  <c r="K45" i="23"/>
  <c r="L45" i="23" s="1" a="1"/>
  <c r="L45" i="23" s="1"/>
  <c r="K46" i="23"/>
  <c r="L46" i="23" s="1" a="1"/>
  <c r="L46" i="23" s="1"/>
  <c r="K47" i="23"/>
  <c r="K48" i="23"/>
  <c r="L48" i="23" s="1" a="1"/>
  <c r="L48" i="23" s="1"/>
  <c r="K49" i="23"/>
  <c r="L49" i="23" s="1" a="1"/>
  <c r="L49" i="23" s="1"/>
  <c r="K50" i="23"/>
  <c r="L50" i="23" s="1" a="1"/>
  <c r="L50" i="23" s="1"/>
  <c r="R6" i="23"/>
  <c r="S6" i="23" s="1" a="1"/>
  <c r="S6" i="23" s="1"/>
  <c r="K6" i="23"/>
  <c r="L6" i="23" s="1" a="1"/>
  <c r="L6" i="23" s="1"/>
  <c r="B7" i="23"/>
  <c r="B8" i="23"/>
  <c r="B9" i="23"/>
  <c r="B10" i="23"/>
  <c r="B11" i="23"/>
  <c r="B12" i="23"/>
  <c r="B13" i="23"/>
  <c r="B14" i="23"/>
  <c r="B15" i="23"/>
  <c r="B16" i="23"/>
  <c r="B17" i="23"/>
  <c r="B18" i="23"/>
  <c r="B19" i="23"/>
  <c r="B20" i="23"/>
  <c r="B21" i="23"/>
  <c r="B22" i="23"/>
  <c r="B23" i="23"/>
  <c r="B24" i="23"/>
  <c r="B25" i="23"/>
  <c r="B26" i="23"/>
  <c r="B27" i="23"/>
  <c r="B28" i="23"/>
  <c r="B29" i="23"/>
  <c r="B30" i="23"/>
  <c r="B31" i="23"/>
  <c r="B32" i="23"/>
  <c r="B33" i="23"/>
  <c r="B34" i="23"/>
  <c r="B35" i="23"/>
  <c r="B36" i="23"/>
  <c r="B37" i="23"/>
  <c r="B38" i="23"/>
  <c r="B39" i="23"/>
  <c r="B40" i="23"/>
  <c r="B41" i="23"/>
  <c r="B42" i="23"/>
  <c r="B43" i="23"/>
  <c r="B44" i="23"/>
  <c r="B45" i="23"/>
  <c r="B46" i="23"/>
  <c r="B47" i="23"/>
  <c r="B48" i="23"/>
  <c r="B49" i="23"/>
  <c r="B50" i="23"/>
  <c r="A7" i="23"/>
  <c r="A8" i="23"/>
  <c r="A9" i="23"/>
  <c r="A10" i="23"/>
  <c r="A11" i="23"/>
  <c r="A12" i="23"/>
  <c r="A13" i="23"/>
  <c r="A14" i="23"/>
  <c r="A15" i="23"/>
  <c r="A16" i="23"/>
  <c r="A17" i="23"/>
  <c r="A18" i="23"/>
  <c r="A19" i="23"/>
  <c r="A20" i="23"/>
  <c r="A21" i="23"/>
  <c r="A22" i="23"/>
  <c r="A23" i="23"/>
  <c r="A24" i="23"/>
  <c r="A25" i="23"/>
  <c r="A26" i="23"/>
  <c r="A27" i="23"/>
  <c r="A28" i="23"/>
  <c r="A29" i="23"/>
  <c r="A30" i="23"/>
  <c r="A31" i="23"/>
  <c r="A32" i="23"/>
  <c r="A33" i="23"/>
  <c r="A34" i="23"/>
  <c r="A35" i="23"/>
  <c r="A36" i="23"/>
  <c r="A37" i="23"/>
  <c r="A38" i="23"/>
  <c r="A39" i="23"/>
  <c r="A40" i="23"/>
  <c r="A41" i="23"/>
  <c r="A42" i="23"/>
  <c r="A43" i="23"/>
  <c r="A44" i="23"/>
  <c r="A45" i="23"/>
  <c r="A46" i="23"/>
  <c r="A47" i="23"/>
  <c r="A48" i="23"/>
  <c r="A49" i="23"/>
  <c r="A50" i="23"/>
  <c r="B6" i="23"/>
  <c r="A6" i="23"/>
  <c r="J24" i="43"/>
  <c r="L24" i="43" s="1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34" i="43"/>
  <c r="I35" i="43"/>
  <c r="I36" i="43"/>
  <c r="I37" i="43"/>
  <c r="I38" i="43"/>
  <c r="I39" i="43"/>
  <c r="I40" i="43"/>
  <c r="I41" i="43"/>
  <c r="I42" i="43"/>
  <c r="I43" i="43"/>
  <c r="I44" i="43"/>
  <c r="I45" i="43"/>
  <c r="I46" i="43"/>
  <c r="I47" i="43"/>
  <c r="I48" i="43"/>
  <c r="I49" i="43"/>
  <c r="I8" i="43"/>
  <c r="I9" i="43"/>
  <c r="B52" i="43"/>
  <c r="A52" i="43"/>
  <c r="B51" i="43"/>
  <c r="A51" i="43"/>
  <c r="B50" i="43"/>
  <c r="A50" i="43"/>
  <c r="B49" i="43"/>
  <c r="A49" i="43"/>
  <c r="B48" i="43"/>
  <c r="A48" i="43"/>
  <c r="B47" i="43"/>
  <c r="A47" i="43"/>
  <c r="B46" i="43"/>
  <c r="A46" i="43"/>
  <c r="B45" i="43"/>
  <c r="A45" i="43"/>
  <c r="B44" i="43"/>
  <c r="A44" i="43"/>
  <c r="B43" i="43"/>
  <c r="A43" i="43"/>
  <c r="B42" i="43"/>
  <c r="A42" i="43"/>
  <c r="B41" i="43"/>
  <c r="A41" i="43"/>
  <c r="B40" i="43"/>
  <c r="A40" i="43"/>
  <c r="B39" i="43"/>
  <c r="A39" i="43"/>
  <c r="B38" i="43"/>
  <c r="A38" i="43"/>
  <c r="B37" i="43"/>
  <c r="A37" i="43"/>
  <c r="B36" i="43"/>
  <c r="A36" i="43"/>
  <c r="B35" i="43"/>
  <c r="A35" i="43"/>
  <c r="B34" i="43"/>
  <c r="A34" i="43"/>
  <c r="B33" i="43"/>
  <c r="A33" i="43"/>
  <c r="B32" i="43"/>
  <c r="A32" i="43"/>
  <c r="B31" i="43"/>
  <c r="A31" i="43"/>
  <c r="B30" i="43"/>
  <c r="A30" i="43"/>
  <c r="B29" i="43"/>
  <c r="A29" i="43"/>
  <c r="B28" i="43"/>
  <c r="A28" i="43"/>
  <c r="B27" i="43"/>
  <c r="A27" i="43"/>
  <c r="B26" i="43"/>
  <c r="A26" i="43"/>
  <c r="B25" i="43"/>
  <c r="A25" i="43"/>
  <c r="B24" i="43"/>
  <c r="A24" i="43"/>
  <c r="B23" i="43"/>
  <c r="A23" i="43"/>
  <c r="B22" i="43"/>
  <c r="A22" i="43"/>
  <c r="B21" i="43"/>
  <c r="A21" i="43"/>
  <c r="B20" i="43"/>
  <c r="A20" i="43"/>
  <c r="B19" i="43"/>
  <c r="A19" i="43"/>
  <c r="B18" i="43"/>
  <c r="A18" i="43"/>
  <c r="B17" i="43"/>
  <c r="A17" i="43"/>
  <c r="B16" i="43"/>
  <c r="A16" i="43"/>
  <c r="B15" i="43"/>
  <c r="A15" i="43"/>
  <c r="B14" i="43"/>
  <c r="A14" i="43"/>
  <c r="B13" i="43"/>
  <c r="A13" i="43"/>
  <c r="B12" i="43"/>
  <c r="A12" i="43"/>
  <c r="B11" i="43"/>
  <c r="A11" i="43"/>
  <c r="B10" i="43"/>
  <c r="A10" i="43"/>
  <c r="B9" i="43"/>
  <c r="A9" i="43"/>
  <c r="B8" i="43"/>
  <c r="A8" i="43"/>
  <c r="J9" i="43"/>
  <c r="L9" i="43" s="1"/>
  <c r="J11" i="43"/>
  <c r="L11" i="43" s="1"/>
  <c r="J12" i="43"/>
  <c r="L12" i="43" s="1"/>
  <c r="J13" i="43"/>
  <c r="L13" i="43" s="1"/>
  <c r="J14" i="43"/>
  <c r="L14" i="43" s="1"/>
  <c r="J17" i="43"/>
  <c r="L17" i="43" s="1"/>
  <c r="J18" i="43"/>
  <c r="L18" i="43" s="1"/>
  <c r="J19" i="43"/>
  <c r="L19" i="43" s="1"/>
  <c r="J20" i="43"/>
  <c r="L20" i="43" s="1"/>
  <c r="J21" i="43"/>
  <c r="L21" i="43" s="1"/>
  <c r="J22" i="43"/>
  <c r="L22" i="43" s="1"/>
  <c r="J25" i="43"/>
  <c r="L25" i="43" s="1"/>
  <c r="J27" i="43"/>
  <c r="L27" i="43" s="1"/>
  <c r="J28" i="43"/>
  <c r="L28" i="43" s="1"/>
  <c r="J29" i="43"/>
  <c r="L29" i="43" s="1"/>
  <c r="J30" i="43"/>
  <c r="L30" i="43" s="1"/>
  <c r="J33" i="43"/>
  <c r="L33" i="43" s="1"/>
  <c r="J35" i="43"/>
  <c r="L35" i="43" s="1"/>
  <c r="J36" i="43"/>
  <c r="L36" i="43" s="1"/>
  <c r="J37" i="43"/>
  <c r="L37" i="43" s="1"/>
  <c r="J38" i="43"/>
  <c r="L38" i="43" s="1"/>
  <c r="J39" i="43"/>
  <c r="L39" i="43" s="1"/>
  <c r="J41" i="43"/>
  <c r="L41" i="43" s="1"/>
  <c r="J43" i="43"/>
  <c r="L43" i="43" s="1"/>
  <c r="J44" i="43"/>
  <c r="L44" i="43" s="1"/>
  <c r="J45" i="43"/>
  <c r="L45" i="43" s="1"/>
  <c r="J46" i="43"/>
  <c r="L46" i="43" s="1"/>
  <c r="J49" i="43"/>
  <c r="L49" i="43" s="1"/>
  <c r="J8" i="43"/>
  <c r="L8" i="43" s="1"/>
  <c r="B9" i="42"/>
  <c r="B10" i="42"/>
  <c r="B11" i="42"/>
  <c r="B12" i="42"/>
  <c r="B13" i="42"/>
  <c r="B14" i="42"/>
  <c r="B15" i="42"/>
  <c r="B16" i="42"/>
  <c r="B17" i="42"/>
  <c r="B18" i="42"/>
  <c r="B19" i="42"/>
  <c r="B20" i="42"/>
  <c r="B21" i="42"/>
  <c r="B22" i="42"/>
  <c r="B23" i="42"/>
  <c r="B24" i="42"/>
  <c r="B25" i="42"/>
  <c r="B26" i="42"/>
  <c r="B27" i="42"/>
  <c r="B28" i="42"/>
  <c r="B29" i="42"/>
  <c r="B30" i="42"/>
  <c r="B31" i="42"/>
  <c r="B32" i="42"/>
  <c r="B33" i="42"/>
  <c r="B34" i="42"/>
  <c r="B35" i="42"/>
  <c r="B36" i="42"/>
  <c r="B37" i="42"/>
  <c r="B38" i="42"/>
  <c r="B39" i="42"/>
  <c r="B40" i="42"/>
  <c r="B41" i="42"/>
  <c r="B42" i="42"/>
  <c r="B43" i="42"/>
  <c r="B44" i="42"/>
  <c r="B45" i="42"/>
  <c r="B46" i="42"/>
  <c r="B47" i="42"/>
  <c r="B48" i="42"/>
  <c r="B49" i="42"/>
  <c r="B50" i="42"/>
  <c r="B51" i="42"/>
  <c r="B52" i="42"/>
  <c r="A9" i="42"/>
  <c r="A10" i="42"/>
  <c r="A11" i="42"/>
  <c r="A12" i="42"/>
  <c r="A13" i="42"/>
  <c r="A14" i="42"/>
  <c r="A15" i="42"/>
  <c r="A16" i="42"/>
  <c r="A17" i="42"/>
  <c r="A18" i="42"/>
  <c r="A19" i="42"/>
  <c r="A20" i="42"/>
  <c r="A21" i="42"/>
  <c r="A22" i="42"/>
  <c r="A23" i="42"/>
  <c r="A24" i="42"/>
  <c r="A25" i="42"/>
  <c r="A26" i="42"/>
  <c r="A27" i="42"/>
  <c r="A28" i="42"/>
  <c r="A29" i="42"/>
  <c r="A30" i="42"/>
  <c r="A31" i="42"/>
  <c r="A32" i="42"/>
  <c r="A33" i="42"/>
  <c r="A34" i="42"/>
  <c r="A35" i="42"/>
  <c r="A36" i="42"/>
  <c r="A37" i="42"/>
  <c r="A38" i="42"/>
  <c r="A39" i="42"/>
  <c r="A40" i="42"/>
  <c r="A41" i="42"/>
  <c r="A42" i="42"/>
  <c r="A43" i="42"/>
  <c r="A44" i="42"/>
  <c r="A45" i="42"/>
  <c r="A46" i="42"/>
  <c r="A47" i="42"/>
  <c r="A48" i="42"/>
  <c r="A49" i="42"/>
  <c r="A50" i="42"/>
  <c r="A51" i="42"/>
  <c r="A52" i="42"/>
  <c r="B8" i="42"/>
  <c r="A8" i="42"/>
  <c r="C8" i="37"/>
  <c r="C7" i="37"/>
  <c r="C9" i="37"/>
  <c r="C10" i="37"/>
  <c r="C11" i="37"/>
  <c r="C12" i="37"/>
  <c r="C13" i="37"/>
  <c r="C14" i="37"/>
  <c r="C15" i="37"/>
  <c r="C16" i="37"/>
  <c r="C17" i="37"/>
  <c r="C18" i="37"/>
  <c r="C19" i="37"/>
  <c r="C20" i="37"/>
  <c r="C21" i="37"/>
  <c r="C22" i="37"/>
  <c r="C23" i="37"/>
  <c r="C24" i="37"/>
  <c r="C25" i="37"/>
  <c r="C26" i="37"/>
  <c r="C27" i="37"/>
  <c r="C28" i="37"/>
  <c r="C29" i="37"/>
  <c r="C30" i="37"/>
  <c r="C31" i="37"/>
  <c r="C32" i="37"/>
  <c r="C33" i="37"/>
  <c r="C34" i="37"/>
  <c r="C35" i="37"/>
  <c r="C36" i="37"/>
  <c r="C37" i="37"/>
  <c r="C38" i="37"/>
  <c r="C39" i="37"/>
  <c r="C40" i="37"/>
  <c r="C41" i="37"/>
  <c r="C42" i="37"/>
  <c r="C43" i="37"/>
  <c r="C44" i="37"/>
  <c r="C45" i="37"/>
  <c r="C46" i="37"/>
  <c r="C47" i="37"/>
  <c r="C48" i="37"/>
  <c r="C49" i="37"/>
  <c r="C50" i="37"/>
  <c r="B7" i="37"/>
  <c r="B8" i="37"/>
  <c r="B9" i="37"/>
  <c r="B10" i="37"/>
  <c r="B11" i="37"/>
  <c r="B12" i="37"/>
  <c r="B13" i="37"/>
  <c r="B14" i="37"/>
  <c r="B15" i="37"/>
  <c r="B16" i="37"/>
  <c r="B17" i="37"/>
  <c r="B18" i="37"/>
  <c r="B19" i="37"/>
  <c r="B20" i="37"/>
  <c r="B21" i="37"/>
  <c r="B22" i="37"/>
  <c r="B23" i="37"/>
  <c r="B24" i="37"/>
  <c r="B25" i="37"/>
  <c r="B26" i="37"/>
  <c r="B27" i="37"/>
  <c r="B28" i="37"/>
  <c r="B29" i="37"/>
  <c r="B30" i="37"/>
  <c r="B31" i="37"/>
  <c r="B32" i="37"/>
  <c r="B33" i="37"/>
  <c r="B34" i="37"/>
  <c r="B35" i="37"/>
  <c r="B36" i="37"/>
  <c r="B37" i="37"/>
  <c r="B38" i="37"/>
  <c r="B39" i="37"/>
  <c r="B40" i="37"/>
  <c r="B41" i="37"/>
  <c r="B42" i="37"/>
  <c r="B43" i="37"/>
  <c r="B44" i="37"/>
  <c r="B45" i="37"/>
  <c r="B46" i="37"/>
  <c r="B47" i="37"/>
  <c r="B48" i="37"/>
  <c r="B49" i="37"/>
  <c r="B50" i="37"/>
  <c r="A7" i="37"/>
  <c r="A8" i="37"/>
  <c r="A9" i="37"/>
  <c r="A10" i="37"/>
  <c r="A11" i="37"/>
  <c r="A12" i="37"/>
  <c r="A13" i="37"/>
  <c r="A14" i="37"/>
  <c r="A15" i="37"/>
  <c r="A16" i="37"/>
  <c r="A17" i="37"/>
  <c r="A18" i="37"/>
  <c r="A19" i="37"/>
  <c r="A20" i="37"/>
  <c r="A21" i="37"/>
  <c r="A22" i="37"/>
  <c r="A23" i="37"/>
  <c r="A24" i="37"/>
  <c r="A25" i="37"/>
  <c r="A26" i="37"/>
  <c r="A27" i="37"/>
  <c r="A28" i="37"/>
  <c r="A29" i="37"/>
  <c r="A30" i="37"/>
  <c r="A31" i="37"/>
  <c r="A32" i="37"/>
  <c r="A33" i="37"/>
  <c r="A34" i="37"/>
  <c r="A35" i="37"/>
  <c r="A36" i="37"/>
  <c r="A37" i="37"/>
  <c r="A38" i="37"/>
  <c r="A39" i="37"/>
  <c r="A40" i="37"/>
  <c r="A41" i="37"/>
  <c r="A42" i="37"/>
  <c r="A43" i="37"/>
  <c r="A44" i="37"/>
  <c r="A45" i="37"/>
  <c r="A46" i="37"/>
  <c r="A47" i="37"/>
  <c r="A48" i="37"/>
  <c r="A49" i="37"/>
  <c r="A50" i="37"/>
  <c r="C6" i="37"/>
  <c r="B6" i="37"/>
  <c r="A6" i="37"/>
  <c r="AD21" i="35"/>
  <c r="AD29" i="35"/>
  <c r="AD37" i="35"/>
  <c r="C7" i="35"/>
  <c r="C8" i="35"/>
  <c r="C9" i="35"/>
  <c r="C10" i="35"/>
  <c r="C11" i="35"/>
  <c r="C12" i="35"/>
  <c r="C13" i="35"/>
  <c r="C14" i="35"/>
  <c r="C15" i="35"/>
  <c r="C16" i="35"/>
  <c r="C17" i="35"/>
  <c r="C18" i="35"/>
  <c r="C19" i="35"/>
  <c r="C20" i="35"/>
  <c r="C21" i="35"/>
  <c r="C22" i="35"/>
  <c r="C23" i="35"/>
  <c r="C24" i="35"/>
  <c r="C25" i="35"/>
  <c r="C26" i="35"/>
  <c r="C27" i="35"/>
  <c r="C28" i="35"/>
  <c r="C29" i="35"/>
  <c r="C30" i="35"/>
  <c r="C31" i="35"/>
  <c r="C32" i="35"/>
  <c r="C33" i="35"/>
  <c r="C34" i="35"/>
  <c r="C35" i="35"/>
  <c r="C36" i="35"/>
  <c r="C37" i="35"/>
  <c r="C38" i="35"/>
  <c r="C39" i="35"/>
  <c r="C40" i="35"/>
  <c r="C41" i="35"/>
  <c r="C42" i="35"/>
  <c r="C43" i="35"/>
  <c r="C44" i="35"/>
  <c r="C45" i="35"/>
  <c r="C46" i="35"/>
  <c r="C47" i="35"/>
  <c r="C48" i="35"/>
  <c r="C49" i="35"/>
  <c r="C50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38" i="35"/>
  <c r="B39" i="35"/>
  <c r="B40" i="35"/>
  <c r="B41" i="35"/>
  <c r="B42" i="35"/>
  <c r="B43" i="35"/>
  <c r="B44" i="35"/>
  <c r="B45" i="35"/>
  <c r="B46" i="35"/>
  <c r="B47" i="35"/>
  <c r="B48" i="35"/>
  <c r="B49" i="35"/>
  <c r="B50" i="35"/>
  <c r="A7" i="35"/>
  <c r="A8" i="35"/>
  <c r="A9" i="35"/>
  <c r="A10" i="35"/>
  <c r="A11" i="35"/>
  <c r="A12" i="35"/>
  <c r="A13" i="35"/>
  <c r="A14" i="35"/>
  <c r="A15" i="35"/>
  <c r="A16" i="35"/>
  <c r="A17" i="35"/>
  <c r="A18" i="35"/>
  <c r="A19" i="35"/>
  <c r="A20" i="35"/>
  <c r="A21" i="35"/>
  <c r="A22" i="35"/>
  <c r="A23" i="35"/>
  <c r="A24" i="35"/>
  <c r="A25" i="35"/>
  <c r="A26" i="35"/>
  <c r="A27" i="35"/>
  <c r="A28" i="35"/>
  <c r="A29" i="35"/>
  <c r="A30" i="35"/>
  <c r="A31" i="35"/>
  <c r="A32" i="35"/>
  <c r="A33" i="35"/>
  <c r="A34" i="35"/>
  <c r="A35" i="35"/>
  <c r="A36" i="35"/>
  <c r="A37" i="35"/>
  <c r="A38" i="35"/>
  <c r="A39" i="35"/>
  <c r="A40" i="35"/>
  <c r="A41" i="35"/>
  <c r="A42" i="35"/>
  <c r="A43" i="35"/>
  <c r="A44" i="35"/>
  <c r="A45" i="35"/>
  <c r="A46" i="35"/>
  <c r="A47" i="35"/>
  <c r="A48" i="35"/>
  <c r="A49" i="35"/>
  <c r="A50" i="35"/>
  <c r="C6" i="35"/>
  <c r="B6" i="35"/>
  <c r="A6" i="35"/>
  <c r="C7" i="34"/>
  <c r="C8" i="34"/>
  <c r="C9" i="34"/>
  <c r="C10" i="34"/>
  <c r="C11" i="34"/>
  <c r="C12" i="34"/>
  <c r="C13" i="34"/>
  <c r="C14" i="34"/>
  <c r="C15" i="34"/>
  <c r="C16" i="34"/>
  <c r="C17" i="34"/>
  <c r="C18" i="34"/>
  <c r="C19" i="34"/>
  <c r="C20" i="34"/>
  <c r="C21" i="34"/>
  <c r="C22" i="34"/>
  <c r="C23" i="34"/>
  <c r="C24" i="34"/>
  <c r="C25" i="34"/>
  <c r="C26" i="34"/>
  <c r="C27" i="34"/>
  <c r="C28" i="34"/>
  <c r="C29" i="34"/>
  <c r="C30" i="34"/>
  <c r="C31" i="34"/>
  <c r="C32" i="34"/>
  <c r="C33" i="34"/>
  <c r="C34" i="34"/>
  <c r="C35" i="34"/>
  <c r="C36" i="34"/>
  <c r="C37" i="34"/>
  <c r="C38" i="34"/>
  <c r="C39" i="34"/>
  <c r="C40" i="34"/>
  <c r="C41" i="34"/>
  <c r="C42" i="34"/>
  <c r="C43" i="34"/>
  <c r="C44" i="34"/>
  <c r="C45" i="34"/>
  <c r="C46" i="34"/>
  <c r="C47" i="34"/>
  <c r="C48" i="34"/>
  <c r="C49" i="34"/>
  <c r="C50" i="34"/>
  <c r="B7" i="34"/>
  <c r="B8" i="34"/>
  <c r="B9" i="34"/>
  <c r="B10" i="34"/>
  <c r="B11" i="34"/>
  <c r="B12" i="34"/>
  <c r="B13" i="34"/>
  <c r="B14" i="34"/>
  <c r="B15" i="34"/>
  <c r="B16" i="34"/>
  <c r="B17" i="34"/>
  <c r="B18" i="34"/>
  <c r="B19" i="34"/>
  <c r="B20" i="34"/>
  <c r="B21" i="34"/>
  <c r="B22" i="34"/>
  <c r="B23" i="34"/>
  <c r="B24" i="34"/>
  <c r="B25" i="34"/>
  <c r="B26" i="34"/>
  <c r="B27" i="34"/>
  <c r="B28" i="34"/>
  <c r="B29" i="34"/>
  <c r="B30" i="34"/>
  <c r="B31" i="34"/>
  <c r="B32" i="34"/>
  <c r="B33" i="34"/>
  <c r="B34" i="34"/>
  <c r="B35" i="34"/>
  <c r="B36" i="34"/>
  <c r="B37" i="34"/>
  <c r="B38" i="34"/>
  <c r="B39" i="34"/>
  <c r="B40" i="34"/>
  <c r="B41" i="34"/>
  <c r="B42" i="34"/>
  <c r="B43" i="34"/>
  <c r="B44" i="34"/>
  <c r="B45" i="34"/>
  <c r="B46" i="34"/>
  <c r="B47" i="34"/>
  <c r="B48" i="34"/>
  <c r="B49" i="34"/>
  <c r="B50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6" i="34"/>
  <c r="AE13" i="34"/>
  <c r="AE18" i="34"/>
  <c r="AE21" i="34"/>
  <c r="AE34" i="34"/>
  <c r="AE37" i="34"/>
  <c r="AE45" i="34"/>
  <c r="AE50" i="34"/>
  <c r="AD22" i="34"/>
  <c r="AD38" i="34"/>
  <c r="AC10" i="34"/>
  <c r="AC13" i="34"/>
  <c r="AC21" i="34"/>
  <c r="AC26" i="34"/>
  <c r="AC29" i="34"/>
  <c r="AC30" i="34"/>
  <c r="AC34" i="34"/>
  <c r="AC38" i="34"/>
  <c r="AC42" i="34"/>
  <c r="AC46" i="34"/>
  <c r="C6" i="34"/>
  <c r="B6" i="34"/>
  <c r="AE10" i="33"/>
  <c r="AE14" i="33"/>
  <c r="AE18" i="33"/>
  <c r="AE22" i="33"/>
  <c r="AE26" i="33"/>
  <c r="AE30" i="33"/>
  <c r="AE34" i="33"/>
  <c r="AE38" i="33"/>
  <c r="AE42" i="33"/>
  <c r="AE46" i="33"/>
  <c r="AE50" i="33"/>
  <c r="AD10" i="33"/>
  <c r="AD14" i="33"/>
  <c r="AD18" i="33"/>
  <c r="AD22" i="33"/>
  <c r="AD26" i="33"/>
  <c r="AD30" i="33"/>
  <c r="AD34" i="33"/>
  <c r="AD38" i="33"/>
  <c r="AD42" i="33"/>
  <c r="AD46" i="33"/>
  <c r="AD50" i="33"/>
  <c r="AC10" i="33"/>
  <c r="AC14" i="33"/>
  <c r="AC18" i="33"/>
  <c r="AC22" i="33"/>
  <c r="AC26" i="33"/>
  <c r="AC30" i="33"/>
  <c r="AC34" i="33"/>
  <c r="AC38" i="33"/>
  <c r="AC42" i="33"/>
  <c r="AC46" i="33"/>
  <c r="AC50" i="33"/>
  <c r="C7" i="33"/>
  <c r="C8" i="33"/>
  <c r="C9" i="33"/>
  <c r="C10" i="33"/>
  <c r="C11" i="33"/>
  <c r="C12" i="33"/>
  <c r="C13" i="33"/>
  <c r="C14" i="33"/>
  <c r="C15" i="33"/>
  <c r="C16" i="33"/>
  <c r="C17" i="33"/>
  <c r="C18" i="33"/>
  <c r="C19" i="33"/>
  <c r="C20" i="33"/>
  <c r="C21" i="33"/>
  <c r="C22" i="33"/>
  <c r="C23" i="33"/>
  <c r="C24" i="33"/>
  <c r="C25" i="33"/>
  <c r="C26" i="33"/>
  <c r="C27" i="33"/>
  <c r="C28" i="33"/>
  <c r="C29" i="33"/>
  <c r="C30" i="33"/>
  <c r="C31" i="33"/>
  <c r="C32" i="33"/>
  <c r="C33" i="33"/>
  <c r="C34" i="33"/>
  <c r="C35" i="33"/>
  <c r="C36" i="33"/>
  <c r="C37" i="33"/>
  <c r="C38" i="33"/>
  <c r="C39" i="33"/>
  <c r="C40" i="33"/>
  <c r="C41" i="33"/>
  <c r="C42" i="33"/>
  <c r="C43" i="33"/>
  <c r="C44" i="33"/>
  <c r="C45" i="33"/>
  <c r="C46" i="33"/>
  <c r="C47" i="33"/>
  <c r="C48" i="33"/>
  <c r="C49" i="33"/>
  <c r="C50" i="33"/>
  <c r="A7" i="33"/>
  <c r="A8" i="33"/>
  <c r="A9" i="33"/>
  <c r="A10" i="33"/>
  <c r="A11" i="33"/>
  <c r="A12" i="33"/>
  <c r="A13" i="33"/>
  <c r="A14" i="33"/>
  <c r="A15" i="33"/>
  <c r="A16" i="33"/>
  <c r="A17" i="33"/>
  <c r="A18" i="33"/>
  <c r="A19" i="33"/>
  <c r="A20" i="33"/>
  <c r="A21" i="33"/>
  <c r="A22" i="33"/>
  <c r="A23" i="33"/>
  <c r="A24" i="33"/>
  <c r="A25" i="33"/>
  <c r="A26" i="33"/>
  <c r="A27" i="33"/>
  <c r="A28" i="33"/>
  <c r="A29" i="33"/>
  <c r="A30" i="33"/>
  <c r="A31" i="33"/>
  <c r="A32" i="33"/>
  <c r="A33" i="33"/>
  <c r="A34" i="33"/>
  <c r="A35" i="33"/>
  <c r="A36" i="33"/>
  <c r="A37" i="33"/>
  <c r="A38" i="33"/>
  <c r="A39" i="33"/>
  <c r="A40" i="33"/>
  <c r="A41" i="33"/>
  <c r="A42" i="33"/>
  <c r="A43" i="33"/>
  <c r="A44" i="33"/>
  <c r="A45" i="33"/>
  <c r="A46" i="33"/>
  <c r="A47" i="33"/>
  <c r="A48" i="33"/>
  <c r="A49" i="33"/>
  <c r="A50" i="33"/>
  <c r="B7" i="33"/>
  <c r="B8" i="33"/>
  <c r="B9" i="33"/>
  <c r="B10" i="33"/>
  <c r="B11" i="33"/>
  <c r="B12" i="33"/>
  <c r="B13" i="33"/>
  <c r="B14" i="33"/>
  <c r="B15" i="33"/>
  <c r="B16" i="33"/>
  <c r="B17" i="33"/>
  <c r="B18" i="33"/>
  <c r="B19" i="33"/>
  <c r="B20" i="33"/>
  <c r="B21" i="33"/>
  <c r="B22" i="33"/>
  <c r="B23" i="33"/>
  <c r="B24" i="33"/>
  <c r="B25" i="33"/>
  <c r="B26" i="33"/>
  <c r="B27" i="33"/>
  <c r="B28" i="33"/>
  <c r="B29" i="33"/>
  <c r="B30" i="33"/>
  <c r="B31" i="33"/>
  <c r="B32" i="33"/>
  <c r="B33" i="33"/>
  <c r="B34" i="33"/>
  <c r="B35" i="33"/>
  <c r="B36" i="33"/>
  <c r="B37" i="33"/>
  <c r="B38" i="33"/>
  <c r="B39" i="33"/>
  <c r="B40" i="33"/>
  <c r="B41" i="33"/>
  <c r="B42" i="33"/>
  <c r="B43" i="33"/>
  <c r="B44" i="33"/>
  <c r="B45" i="33"/>
  <c r="B46" i="33"/>
  <c r="B47" i="33"/>
  <c r="B48" i="33"/>
  <c r="B49" i="33"/>
  <c r="B50" i="33"/>
  <c r="C6" i="33"/>
  <c r="B6" i="33"/>
  <c r="A6" i="33"/>
  <c r="AE10" i="32"/>
  <c r="AE13" i="32"/>
  <c r="AE18" i="32"/>
  <c r="AE21" i="32"/>
  <c r="AE26" i="32"/>
  <c r="AE29" i="32"/>
  <c r="AE34" i="32"/>
  <c r="AE37" i="32"/>
  <c r="AE42" i="32"/>
  <c r="AE45" i="32"/>
  <c r="AE50" i="32"/>
  <c r="AD12" i="32"/>
  <c r="AD13" i="32"/>
  <c r="AD14" i="32"/>
  <c r="AD20" i="32"/>
  <c r="AD21" i="32"/>
  <c r="AD22" i="32"/>
  <c r="AD29" i="32"/>
  <c r="AD30" i="32"/>
  <c r="AD37" i="32"/>
  <c r="AD38" i="32"/>
  <c r="AD45" i="32"/>
  <c r="AD46" i="32"/>
  <c r="AC10" i="32"/>
  <c r="AC13" i="32"/>
  <c r="AC18" i="32"/>
  <c r="AC21" i="32"/>
  <c r="AC26" i="32"/>
  <c r="AC29" i="32"/>
  <c r="AC34" i="32"/>
  <c r="AC37" i="32"/>
  <c r="AC42" i="32"/>
  <c r="AC45" i="32"/>
  <c r="AC50" i="32"/>
  <c r="C7" i="32"/>
  <c r="C8" i="32"/>
  <c r="C9" i="32"/>
  <c r="C10" i="32"/>
  <c r="C11" i="32"/>
  <c r="C12" i="32"/>
  <c r="C13" i="32"/>
  <c r="C14" i="32"/>
  <c r="C15" i="32"/>
  <c r="C16" i="32"/>
  <c r="C17" i="32"/>
  <c r="C18" i="32"/>
  <c r="C19" i="32"/>
  <c r="C20" i="32"/>
  <c r="C21" i="32"/>
  <c r="C22" i="32"/>
  <c r="C23" i="32"/>
  <c r="C24" i="32"/>
  <c r="C25" i="32"/>
  <c r="C26" i="32"/>
  <c r="C27" i="32"/>
  <c r="C28" i="32"/>
  <c r="C29" i="32"/>
  <c r="C30" i="32"/>
  <c r="C31" i="32"/>
  <c r="C32" i="32"/>
  <c r="C33" i="32"/>
  <c r="C34" i="32"/>
  <c r="C35" i="32"/>
  <c r="C36" i="32"/>
  <c r="C37" i="32"/>
  <c r="C38" i="32"/>
  <c r="C39" i="32"/>
  <c r="C40" i="32"/>
  <c r="C41" i="32"/>
  <c r="C42" i="32"/>
  <c r="C43" i="32"/>
  <c r="C44" i="32"/>
  <c r="C45" i="32"/>
  <c r="C46" i="32"/>
  <c r="C47" i="32"/>
  <c r="C48" i="32"/>
  <c r="C49" i="32"/>
  <c r="C50" i="32"/>
  <c r="C6" i="32"/>
  <c r="B7" i="32"/>
  <c r="B8" i="32"/>
  <c r="B9" i="32"/>
  <c r="B10" i="32"/>
  <c r="B11" i="32"/>
  <c r="B12" i="32"/>
  <c r="B13" i="32"/>
  <c r="B14" i="32"/>
  <c r="B15" i="32"/>
  <c r="B16" i="32"/>
  <c r="B17" i="32"/>
  <c r="B18" i="32"/>
  <c r="B19" i="32"/>
  <c r="B20" i="32"/>
  <c r="B21" i="32"/>
  <c r="B22" i="32"/>
  <c r="B23" i="32"/>
  <c r="B24" i="32"/>
  <c r="B25" i="32"/>
  <c r="B26" i="32"/>
  <c r="B27" i="32"/>
  <c r="B28" i="32"/>
  <c r="B29" i="32"/>
  <c r="B30" i="32"/>
  <c r="B31" i="32"/>
  <c r="B32" i="32"/>
  <c r="B33" i="32"/>
  <c r="B34" i="32"/>
  <c r="B35" i="32"/>
  <c r="B36" i="32"/>
  <c r="B37" i="32"/>
  <c r="B38" i="32"/>
  <c r="B39" i="32"/>
  <c r="B40" i="32"/>
  <c r="B41" i="32"/>
  <c r="B42" i="32"/>
  <c r="B43" i="32"/>
  <c r="B44" i="32"/>
  <c r="B45" i="32"/>
  <c r="B46" i="32"/>
  <c r="B47" i="32"/>
  <c r="B48" i="32"/>
  <c r="B49" i="32"/>
  <c r="B50" i="32"/>
  <c r="B6" i="32"/>
  <c r="A7" i="32"/>
  <c r="AE7" i="33" s="1"/>
  <c r="A8" i="32"/>
  <c r="AE8" i="33" s="1"/>
  <c r="A9" i="32"/>
  <c r="AE9" i="33" s="1"/>
  <c r="A10" i="32"/>
  <c r="AD10" i="32" s="1"/>
  <c r="A11" i="32"/>
  <c r="AE11" i="33" s="1"/>
  <c r="A12" i="32"/>
  <c r="AD12" i="35" s="1"/>
  <c r="A13" i="32"/>
  <c r="A14" i="32"/>
  <c r="AD14" i="34" s="1"/>
  <c r="A15" i="32"/>
  <c r="AE15" i="33" s="1"/>
  <c r="A16" i="32"/>
  <c r="AE16" i="33" s="1"/>
  <c r="A17" i="32"/>
  <c r="AE17" i="33" s="1"/>
  <c r="A18" i="32"/>
  <c r="AD18" i="32" s="1"/>
  <c r="A19" i="32"/>
  <c r="AE19" i="33" s="1"/>
  <c r="A20" i="32"/>
  <c r="AD20" i="35" s="1"/>
  <c r="A21" i="32"/>
  <c r="A22" i="32"/>
  <c r="AE22" i="32" s="1"/>
  <c r="A23" i="32"/>
  <c r="AE23" i="34" s="1"/>
  <c r="A24" i="32"/>
  <c r="AE24" i="34" s="1"/>
  <c r="A25" i="32"/>
  <c r="AE25" i="35" s="1"/>
  <c r="A26" i="32"/>
  <c r="AD26" i="32" s="1"/>
  <c r="A27" i="32"/>
  <c r="AD27" i="34" s="1"/>
  <c r="A28" i="32"/>
  <c r="AD28" i="35" s="1"/>
  <c r="A29" i="32"/>
  <c r="A30" i="32"/>
  <c r="AE30" i="32" s="1"/>
  <c r="A31" i="32"/>
  <c r="AD31" i="35" s="1"/>
  <c r="A32" i="32"/>
  <c r="AE32" i="33" s="1"/>
  <c r="A33" i="32"/>
  <c r="AE33" i="33" s="1"/>
  <c r="A34" i="32"/>
  <c r="AD34" i="32" s="1"/>
  <c r="A35" i="32"/>
  <c r="AC35" i="34" s="1"/>
  <c r="A36" i="32"/>
  <c r="AD36" i="35" s="1"/>
  <c r="A37" i="32"/>
  <c r="A38" i="32"/>
  <c r="AE38" i="32" s="1"/>
  <c r="A39" i="32"/>
  <c r="AD39" i="35" s="1"/>
  <c r="A40" i="32"/>
  <c r="AC40" i="34" s="1"/>
  <c r="A41" i="32"/>
  <c r="AC41" i="34" s="1"/>
  <c r="A42" i="32"/>
  <c r="AD42" i="32" s="1"/>
  <c r="A43" i="32"/>
  <c r="AC43" i="34" s="1"/>
  <c r="A44" i="32"/>
  <c r="AD44" i="35" s="1"/>
  <c r="A45" i="32"/>
  <c r="A46" i="32"/>
  <c r="AD46" i="34" s="1"/>
  <c r="A47" i="32"/>
  <c r="AD47" i="35" s="1"/>
  <c r="A48" i="32"/>
  <c r="AC48" i="34" s="1"/>
  <c r="A49" i="32"/>
  <c r="AC49" i="34" s="1"/>
  <c r="A50" i="32"/>
  <c r="AD50" i="32" s="1"/>
  <c r="A6" i="32"/>
  <c r="AC6" i="33" s="1"/>
  <c r="L52" i="42"/>
  <c r="L51" i="42"/>
  <c r="L50" i="42"/>
  <c r="L49" i="42"/>
  <c r="L48" i="42"/>
  <c r="L47" i="42"/>
  <c r="L46" i="42"/>
  <c r="L45" i="42"/>
  <c r="L44" i="42"/>
  <c r="L43" i="42"/>
  <c r="L42" i="42"/>
  <c r="L41" i="42"/>
  <c r="L40" i="42"/>
  <c r="L39" i="42"/>
  <c r="L38" i="42"/>
  <c r="L37" i="42"/>
  <c r="L36" i="42"/>
  <c r="L35" i="42"/>
  <c r="L34" i="42"/>
  <c r="L33" i="42"/>
  <c r="L32" i="42"/>
  <c r="L31" i="42"/>
  <c r="L30" i="42"/>
  <c r="L29" i="42"/>
  <c r="L28" i="42"/>
  <c r="L27" i="42"/>
  <c r="L26" i="42"/>
  <c r="L25" i="42"/>
  <c r="L24" i="42"/>
  <c r="L23" i="42"/>
  <c r="L22" i="42"/>
  <c r="L21" i="42"/>
  <c r="L20" i="42"/>
  <c r="L19" i="42"/>
  <c r="L18" i="42"/>
  <c r="L17" i="42"/>
  <c r="L16" i="42"/>
  <c r="L15" i="42"/>
  <c r="L14" i="42"/>
  <c r="L13" i="42"/>
  <c r="L12" i="42"/>
  <c r="L11" i="42"/>
  <c r="L10" i="42"/>
  <c r="L9" i="42"/>
  <c r="L8" i="42"/>
  <c r="B18" i="1"/>
  <c r="G23" i="1" l="1"/>
  <c r="E23" i="1"/>
  <c r="C23" i="1"/>
  <c r="B23" i="1"/>
  <c r="P23" i="1"/>
  <c r="L23" i="1"/>
  <c r="J23" i="1"/>
  <c r="N23" i="1"/>
  <c r="AE45" i="35"/>
  <c r="AC45" i="35"/>
  <c r="AD45" i="34"/>
  <c r="AE37" i="35"/>
  <c r="AC37" i="35"/>
  <c r="AD37" i="34"/>
  <c r="AE29" i="35"/>
  <c r="AC29" i="35"/>
  <c r="AD29" i="34"/>
  <c r="AE21" i="35"/>
  <c r="AC21" i="35"/>
  <c r="AD21" i="34"/>
  <c r="AE13" i="35"/>
  <c r="AC13" i="35"/>
  <c r="AD13" i="34"/>
  <c r="AC46" i="32"/>
  <c r="AC38" i="32"/>
  <c r="AC30" i="32"/>
  <c r="AC22" i="32"/>
  <c r="AC14" i="32"/>
  <c r="AE46" i="32"/>
  <c r="AE14" i="32"/>
  <c r="AD6" i="33"/>
  <c r="AC44" i="33"/>
  <c r="AC36" i="33"/>
  <c r="AC28" i="33"/>
  <c r="AC20" i="33"/>
  <c r="AC12" i="33"/>
  <c r="AD48" i="33"/>
  <c r="AD40" i="33"/>
  <c r="AD32" i="33"/>
  <c r="AD24" i="33"/>
  <c r="AD16" i="33"/>
  <c r="AD8" i="33"/>
  <c r="AE44" i="33"/>
  <c r="AE36" i="33"/>
  <c r="AE28" i="33"/>
  <c r="AE20" i="33"/>
  <c r="AE12" i="33"/>
  <c r="AC6" i="34"/>
  <c r="AC44" i="34"/>
  <c r="AC36" i="34"/>
  <c r="AC27" i="34"/>
  <c r="AC16" i="34"/>
  <c r="AD49" i="34"/>
  <c r="AD39" i="34"/>
  <c r="AD28" i="34"/>
  <c r="AD17" i="34"/>
  <c r="AD7" i="34"/>
  <c r="AE40" i="34"/>
  <c r="AE29" i="34"/>
  <c r="AE19" i="34"/>
  <c r="AE8" i="34"/>
  <c r="AC31" i="35"/>
  <c r="AC9" i="35"/>
  <c r="AD32" i="35"/>
  <c r="AD11" i="35"/>
  <c r="AE33" i="35"/>
  <c r="AC6" i="32"/>
  <c r="AD49" i="32"/>
  <c r="AD41" i="32"/>
  <c r="AD33" i="32"/>
  <c r="AD25" i="32"/>
  <c r="AD17" i="32"/>
  <c r="AD9" i="32"/>
  <c r="AE6" i="33"/>
  <c r="AC43" i="33"/>
  <c r="AC35" i="33"/>
  <c r="AC27" i="33"/>
  <c r="AC19" i="33"/>
  <c r="AC11" i="33"/>
  <c r="AD47" i="33"/>
  <c r="AD39" i="33"/>
  <c r="AD31" i="33"/>
  <c r="AD23" i="33"/>
  <c r="AD15" i="33"/>
  <c r="AD7" i="33"/>
  <c r="AE43" i="33"/>
  <c r="AE35" i="33"/>
  <c r="AE27" i="33"/>
  <c r="AD6" i="34"/>
  <c r="AC15" i="34"/>
  <c r="AD48" i="34"/>
  <c r="AD16" i="34"/>
  <c r="AE39" i="34"/>
  <c r="AE28" i="34"/>
  <c r="AE7" i="34"/>
  <c r="AC49" i="35"/>
  <c r="AC28" i="35"/>
  <c r="AC7" i="35"/>
  <c r="AD8" i="35"/>
  <c r="AE31" i="35"/>
  <c r="AE35" i="35"/>
  <c r="AC35" i="35"/>
  <c r="AE27" i="35"/>
  <c r="AC27" i="35"/>
  <c r="AE19" i="35"/>
  <c r="AC19" i="35"/>
  <c r="AE11" i="35"/>
  <c r="AC11" i="35"/>
  <c r="AD6" i="32"/>
  <c r="AC44" i="32"/>
  <c r="AC36" i="32"/>
  <c r="AC28" i="32"/>
  <c r="AC20" i="32"/>
  <c r="AC12" i="32"/>
  <c r="AD48" i="32"/>
  <c r="AD40" i="32"/>
  <c r="AD32" i="32"/>
  <c r="AD24" i="32"/>
  <c r="AD16" i="32"/>
  <c r="AD8" i="32"/>
  <c r="AE44" i="32"/>
  <c r="AE36" i="32"/>
  <c r="AE28" i="32"/>
  <c r="AE20" i="32"/>
  <c r="AE12" i="32"/>
  <c r="AE6" i="34"/>
  <c r="AC24" i="34"/>
  <c r="AD47" i="34"/>
  <c r="AD36" i="34"/>
  <c r="AD25" i="34"/>
  <c r="AD15" i="34"/>
  <c r="AE48" i="34"/>
  <c r="AE27" i="34"/>
  <c r="AE16" i="34"/>
  <c r="AC6" i="35"/>
  <c r="AC47" i="35"/>
  <c r="AC25" i="35"/>
  <c r="AD48" i="35"/>
  <c r="AD27" i="35"/>
  <c r="AE49" i="35"/>
  <c r="AE28" i="35"/>
  <c r="AE43" i="35"/>
  <c r="AC43" i="35"/>
  <c r="AD50" i="35"/>
  <c r="AE50" i="35"/>
  <c r="AC50" i="35"/>
  <c r="AD50" i="34"/>
  <c r="AC50" i="34"/>
  <c r="AD42" i="35"/>
  <c r="AE42" i="35"/>
  <c r="AC42" i="35"/>
  <c r="AD42" i="34"/>
  <c r="AD34" i="35"/>
  <c r="AE34" i="35"/>
  <c r="AC34" i="35"/>
  <c r="AD34" i="34"/>
  <c r="AD26" i="35"/>
  <c r="AE26" i="35"/>
  <c r="AC26" i="35"/>
  <c r="AD26" i="34"/>
  <c r="AD18" i="35"/>
  <c r="AE18" i="35"/>
  <c r="AC18" i="35"/>
  <c r="AD18" i="34"/>
  <c r="AD10" i="35"/>
  <c r="AE10" i="35"/>
  <c r="AC10" i="35"/>
  <c r="AD10" i="34"/>
  <c r="AE6" i="32"/>
  <c r="AC43" i="32"/>
  <c r="AC35" i="32"/>
  <c r="AC27" i="32"/>
  <c r="AC19" i="32"/>
  <c r="AC11" i="32"/>
  <c r="AD47" i="32"/>
  <c r="AD39" i="32"/>
  <c r="AD31" i="32"/>
  <c r="AD23" i="32"/>
  <c r="AD15" i="32"/>
  <c r="AD7" i="32"/>
  <c r="E7" i="37" s="1"/>
  <c r="AE43" i="32"/>
  <c r="AE35" i="32"/>
  <c r="AE27" i="32"/>
  <c r="AE19" i="32"/>
  <c r="AE11" i="32"/>
  <c r="AC49" i="33"/>
  <c r="AC41" i="33"/>
  <c r="AC33" i="33"/>
  <c r="AC25" i="33"/>
  <c r="AC17" i="33"/>
  <c r="AC9" i="33"/>
  <c r="AD45" i="33"/>
  <c r="AD37" i="33"/>
  <c r="AD29" i="33"/>
  <c r="AD21" i="33"/>
  <c r="AD13" i="33"/>
  <c r="AE49" i="33"/>
  <c r="AE41" i="33"/>
  <c r="AE25" i="33"/>
  <c r="AC32" i="34"/>
  <c r="AC23" i="34"/>
  <c r="AC12" i="34"/>
  <c r="AD35" i="34"/>
  <c r="AD24" i="34"/>
  <c r="AE47" i="34"/>
  <c r="AE36" i="34"/>
  <c r="AE26" i="34"/>
  <c r="AE15" i="34"/>
  <c r="AD6" i="35"/>
  <c r="AC44" i="35"/>
  <c r="AC23" i="35"/>
  <c r="AD45" i="35"/>
  <c r="AD24" i="35"/>
  <c r="AE47" i="35"/>
  <c r="AD49" i="35"/>
  <c r="AE49" i="34"/>
  <c r="AD41" i="35"/>
  <c r="AE41" i="34"/>
  <c r="AD33" i="35"/>
  <c r="AE33" i="34"/>
  <c r="AC33" i="34"/>
  <c r="AD25" i="35"/>
  <c r="AE25" i="34"/>
  <c r="AC25" i="34"/>
  <c r="AD17" i="35"/>
  <c r="AE17" i="34"/>
  <c r="AC17" i="34"/>
  <c r="AD9" i="35"/>
  <c r="AE9" i="34"/>
  <c r="AC9" i="34"/>
  <c r="AC48" i="33"/>
  <c r="AC40" i="33"/>
  <c r="AC32" i="33"/>
  <c r="AC24" i="33"/>
  <c r="AC16" i="33"/>
  <c r="AC8" i="33"/>
  <c r="AD44" i="33"/>
  <c r="AD36" i="33"/>
  <c r="AD28" i="33"/>
  <c r="AD20" i="33"/>
  <c r="AD12" i="33"/>
  <c r="AE48" i="33"/>
  <c r="AE40" i="33"/>
  <c r="AE24" i="33"/>
  <c r="AC31" i="34"/>
  <c r="AC11" i="34"/>
  <c r="AD44" i="34"/>
  <c r="AD33" i="34"/>
  <c r="AD23" i="34"/>
  <c r="AD12" i="34"/>
  <c r="AE35" i="34"/>
  <c r="AE6" i="35"/>
  <c r="AC41" i="35"/>
  <c r="AC20" i="35"/>
  <c r="AD43" i="35"/>
  <c r="AE44" i="35"/>
  <c r="AE20" i="35"/>
  <c r="AE48" i="35"/>
  <c r="AC48" i="35"/>
  <c r="AE40" i="35"/>
  <c r="AC40" i="35"/>
  <c r="AE32" i="35"/>
  <c r="AC32" i="35"/>
  <c r="AE24" i="35"/>
  <c r="AC24" i="35"/>
  <c r="AE16" i="35"/>
  <c r="AC16" i="35"/>
  <c r="AE8" i="35"/>
  <c r="AC8" i="35"/>
  <c r="AC49" i="32"/>
  <c r="AC41" i="32"/>
  <c r="AC33" i="32"/>
  <c r="AC25" i="32"/>
  <c r="AC17" i="32"/>
  <c r="AC9" i="32"/>
  <c r="AE49" i="32"/>
  <c r="AE41" i="32"/>
  <c r="AE33" i="32"/>
  <c r="AE25" i="32"/>
  <c r="AE17" i="32"/>
  <c r="AE9" i="32"/>
  <c r="AC47" i="33"/>
  <c r="AC39" i="33"/>
  <c r="AC31" i="33"/>
  <c r="AC23" i="33"/>
  <c r="AC15" i="33"/>
  <c r="AC7" i="33"/>
  <c r="AD43" i="33"/>
  <c r="AD35" i="33"/>
  <c r="AD27" i="33"/>
  <c r="AD19" i="33"/>
  <c r="AD11" i="33"/>
  <c r="AE47" i="33"/>
  <c r="AE39" i="33"/>
  <c r="AE31" i="33"/>
  <c r="AE23" i="33"/>
  <c r="AC47" i="34"/>
  <c r="AC39" i="34"/>
  <c r="AC20" i="34"/>
  <c r="AD43" i="34"/>
  <c r="AD32" i="34"/>
  <c r="AD11" i="34"/>
  <c r="AE44" i="34"/>
  <c r="AE12" i="34"/>
  <c r="AC39" i="35"/>
  <c r="AC17" i="35"/>
  <c r="AD40" i="35"/>
  <c r="AD19" i="35"/>
  <c r="AE41" i="35"/>
  <c r="AE17" i="35"/>
  <c r="AE15" i="35"/>
  <c r="AD15" i="35"/>
  <c r="AC48" i="32"/>
  <c r="AC40" i="32"/>
  <c r="AC32" i="32"/>
  <c r="AC24" i="32"/>
  <c r="AC16" i="32"/>
  <c r="AC8" i="32"/>
  <c r="AD44" i="32"/>
  <c r="AD36" i="32"/>
  <c r="AE48" i="32"/>
  <c r="AE40" i="32"/>
  <c r="AE32" i="32"/>
  <c r="AE24" i="32"/>
  <c r="AE16" i="32"/>
  <c r="AE8" i="32"/>
  <c r="AC19" i="34"/>
  <c r="AC8" i="34"/>
  <c r="AD41" i="34"/>
  <c r="AD31" i="34"/>
  <c r="AD20" i="34"/>
  <c r="AD9" i="34"/>
  <c r="AE43" i="34"/>
  <c r="AE32" i="34"/>
  <c r="AE11" i="34"/>
  <c r="AC36" i="35"/>
  <c r="AC15" i="35"/>
  <c r="AD16" i="35"/>
  <c r="AE39" i="35"/>
  <c r="AE12" i="35"/>
  <c r="AE23" i="35"/>
  <c r="AD23" i="35"/>
  <c r="AE7" i="35"/>
  <c r="AD7" i="35"/>
  <c r="AD28" i="32"/>
  <c r="AE46" i="35"/>
  <c r="AC46" i="35"/>
  <c r="AD46" i="35"/>
  <c r="AE46" i="34"/>
  <c r="AE38" i="35"/>
  <c r="AC38" i="35"/>
  <c r="AD38" i="35"/>
  <c r="AE38" i="34"/>
  <c r="AE30" i="35"/>
  <c r="AC30" i="35"/>
  <c r="AD30" i="35"/>
  <c r="AE30" i="34"/>
  <c r="AE22" i="35"/>
  <c r="AC22" i="35"/>
  <c r="AD22" i="35"/>
  <c r="AE22" i="34"/>
  <c r="AC22" i="34"/>
  <c r="AE14" i="35"/>
  <c r="AC14" i="35"/>
  <c r="AD14" i="35"/>
  <c r="AE14" i="34"/>
  <c r="AC14" i="34"/>
  <c r="AC47" i="32"/>
  <c r="AC39" i="32"/>
  <c r="AC31" i="32"/>
  <c r="AC23" i="32"/>
  <c r="AC15" i="32"/>
  <c r="AC7" i="32"/>
  <c r="D7" i="37" s="1"/>
  <c r="AD43" i="32"/>
  <c r="AD35" i="32"/>
  <c r="AD27" i="32"/>
  <c r="AD19" i="32"/>
  <c r="AD11" i="32"/>
  <c r="AE47" i="32"/>
  <c r="AE39" i="32"/>
  <c r="AE31" i="32"/>
  <c r="AE23" i="32"/>
  <c r="AE15" i="32"/>
  <c r="AE7" i="32"/>
  <c r="F7" i="37" s="1"/>
  <c r="AC45" i="33"/>
  <c r="AC37" i="33"/>
  <c r="AC29" i="33"/>
  <c r="AC21" i="33"/>
  <c r="AC13" i="33"/>
  <c r="AD49" i="33"/>
  <c r="AD41" i="33"/>
  <c r="AD33" i="33"/>
  <c r="AD25" i="33"/>
  <c r="AD17" i="33"/>
  <c r="AD9" i="33"/>
  <c r="AE45" i="33"/>
  <c r="AE37" i="33"/>
  <c r="AE29" i="33"/>
  <c r="AE21" i="33"/>
  <c r="AE13" i="33"/>
  <c r="AC45" i="34"/>
  <c r="AC37" i="34"/>
  <c r="AC28" i="34"/>
  <c r="AC18" i="34"/>
  <c r="AC7" i="34"/>
  <c r="AD40" i="34"/>
  <c r="AD30" i="34"/>
  <c r="AD19" i="34"/>
  <c r="AD8" i="34"/>
  <c r="AE42" i="34"/>
  <c r="AE31" i="34"/>
  <c r="AE20" i="34"/>
  <c r="AE10" i="34"/>
  <c r="AC33" i="35"/>
  <c r="AC12" i="35"/>
  <c r="AD35" i="35"/>
  <c r="AD13" i="35"/>
  <c r="AE36" i="35"/>
  <c r="AE9" i="35"/>
  <c r="G7" i="37" l="1"/>
  <c r="AC6" i="41"/>
  <c r="AC16" i="41"/>
  <c r="AD16" i="41"/>
  <c r="AE16" i="41"/>
  <c r="AC17" i="41"/>
  <c r="AD17" i="41"/>
  <c r="AE17" i="41"/>
  <c r="AC18" i="41"/>
  <c r="AD18" i="41"/>
  <c r="AE18" i="41"/>
  <c r="AC19" i="41"/>
  <c r="AD19" i="41"/>
  <c r="AE19" i="41"/>
  <c r="AC20" i="41"/>
  <c r="AD20" i="41"/>
  <c r="AE20" i="41"/>
  <c r="AC21" i="41"/>
  <c r="AD21" i="41"/>
  <c r="AE21" i="41"/>
  <c r="AC22" i="41"/>
  <c r="AD22" i="41"/>
  <c r="AE22" i="41"/>
  <c r="AC23" i="41"/>
  <c r="AD23" i="41"/>
  <c r="AE23" i="41"/>
  <c r="AC24" i="41"/>
  <c r="AD24" i="41"/>
  <c r="AE24" i="41"/>
  <c r="AC25" i="41"/>
  <c r="AD25" i="41"/>
  <c r="AE25" i="41"/>
  <c r="AC26" i="41"/>
  <c r="AD26" i="41"/>
  <c r="AE26" i="41"/>
  <c r="AC27" i="41"/>
  <c r="AD27" i="41"/>
  <c r="AE27" i="41"/>
  <c r="AC28" i="41"/>
  <c r="AD28" i="41"/>
  <c r="AE28" i="41"/>
  <c r="AC29" i="41"/>
  <c r="AD29" i="41"/>
  <c r="AE29" i="41"/>
  <c r="AC30" i="41"/>
  <c r="AD30" i="41"/>
  <c r="AE30" i="41"/>
  <c r="AC31" i="41"/>
  <c r="AD31" i="41"/>
  <c r="AE31" i="41"/>
  <c r="AC32" i="41"/>
  <c r="AD32" i="41"/>
  <c r="AE32" i="41"/>
  <c r="AC33" i="41"/>
  <c r="AD33" i="41"/>
  <c r="AE33" i="41"/>
  <c r="AC34" i="41"/>
  <c r="AD34" i="41"/>
  <c r="AE34" i="41"/>
  <c r="AC35" i="41"/>
  <c r="AD35" i="41"/>
  <c r="AE35" i="41"/>
  <c r="AC36" i="41"/>
  <c r="AD36" i="41"/>
  <c r="AE36" i="41"/>
  <c r="AC37" i="41"/>
  <c r="AD37" i="41"/>
  <c r="AE37" i="41"/>
  <c r="AC38" i="41"/>
  <c r="AD38" i="41"/>
  <c r="AE38" i="41"/>
  <c r="AC39" i="41"/>
  <c r="AD39" i="41"/>
  <c r="AE39" i="41"/>
  <c r="AC40" i="41"/>
  <c r="AD40" i="41"/>
  <c r="AE40" i="41"/>
  <c r="AC41" i="41"/>
  <c r="AD41" i="41"/>
  <c r="AE41" i="41"/>
  <c r="AC42" i="41"/>
  <c r="AD42" i="41"/>
  <c r="AE42" i="41"/>
  <c r="AC43" i="41"/>
  <c r="AD43" i="41"/>
  <c r="AE43" i="41"/>
  <c r="AC44" i="41"/>
  <c r="AD44" i="41"/>
  <c r="AE44" i="41"/>
  <c r="AC45" i="41"/>
  <c r="AD45" i="41"/>
  <c r="AE45" i="41"/>
  <c r="AC46" i="41"/>
  <c r="AD46" i="41"/>
  <c r="AE46" i="41"/>
  <c r="AC47" i="41"/>
  <c r="AD47" i="41"/>
  <c r="AE47" i="41"/>
  <c r="AC48" i="41"/>
  <c r="AD48" i="41"/>
  <c r="AE48" i="41"/>
  <c r="AC49" i="41"/>
  <c r="AD49" i="41"/>
  <c r="AE49" i="41"/>
  <c r="AC50" i="41"/>
  <c r="AD50" i="41"/>
  <c r="AE50" i="41"/>
  <c r="AE15" i="41"/>
  <c r="AC14" i="41"/>
  <c r="AE13" i="41"/>
  <c r="AE12" i="41"/>
  <c r="AD12" i="41"/>
  <c r="AC12" i="41"/>
  <c r="AE11" i="41"/>
  <c r="AC10" i="41"/>
  <c r="AE9" i="41"/>
  <c r="AD8" i="41"/>
  <c r="AE8" i="41"/>
  <c r="AE7" i="41"/>
  <c r="AC2" i="41"/>
  <c r="H29" i="37" l="1"/>
  <c r="I29" i="37" s="1"/>
  <c r="M29" i="43" s="1" a="1"/>
  <c r="M29" i="43" s="1"/>
  <c r="H36" i="37"/>
  <c r="I36" i="37" s="1"/>
  <c r="H17" i="37"/>
  <c r="I17" i="37" s="1"/>
  <c r="M17" i="43" s="1" a="1"/>
  <c r="M17" i="43" s="1"/>
  <c r="H37" i="37"/>
  <c r="I37" i="37" s="1"/>
  <c r="M37" i="43" s="1" a="1"/>
  <c r="M37" i="43" s="1"/>
  <c r="H21" i="37"/>
  <c r="I21" i="37" s="1"/>
  <c r="M21" i="43" s="1" a="1"/>
  <c r="M21" i="43" s="1"/>
  <c r="H12" i="37"/>
  <c r="I12" i="37" s="1"/>
  <c r="M12" i="43" s="1" a="1"/>
  <c r="M12" i="43" s="1"/>
  <c r="H34" i="37"/>
  <c r="I34" i="37" s="1"/>
  <c r="M34" i="43" s="1" a="1"/>
  <c r="M34" i="43" s="1"/>
  <c r="H20" i="37"/>
  <c r="I20" i="37" s="1"/>
  <c r="H22" i="37"/>
  <c r="I22" i="37" s="1"/>
  <c r="M22" i="43" s="1" a="1"/>
  <c r="M22" i="43" s="1"/>
  <c r="H50" i="37"/>
  <c r="I50" i="37" s="1"/>
  <c r="H26" i="37"/>
  <c r="I26" i="37" s="1"/>
  <c r="M26" i="43" s="1" a="1"/>
  <c r="M26" i="43" s="1"/>
  <c r="H39" i="37"/>
  <c r="I39" i="37" s="1"/>
  <c r="M39" i="43" s="1" a="1"/>
  <c r="M39" i="43" s="1"/>
  <c r="H14" i="37"/>
  <c r="I14" i="37" s="1"/>
  <c r="M14" i="43" s="1" a="1"/>
  <c r="M14" i="43" s="1"/>
  <c r="H46" i="37"/>
  <c r="I46" i="37" s="1"/>
  <c r="M46" i="43" s="1" a="1"/>
  <c r="M46" i="43" s="1"/>
  <c r="H38" i="37"/>
  <c r="I38" i="37" s="1"/>
  <c r="M38" i="43" s="1" a="1"/>
  <c r="M38" i="43" s="1"/>
  <c r="H43" i="37"/>
  <c r="I43" i="37" s="1"/>
  <c r="M43" i="43" s="1" a="1"/>
  <c r="M43" i="43" s="1"/>
  <c r="H27" i="37"/>
  <c r="I27" i="37" s="1"/>
  <c r="H45" i="37"/>
  <c r="I45" i="37" s="1"/>
  <c r="M45" i="43" s="1" a="1"/>
  <c r="M45" i="43" s="1"/>
  <c r="H44" i="37"/>
  <c r="I44" i="37" s="1"/>
  <c r="H49" i="37"/>
  <c r="I49" i="37" s="1"/>
  <c r="H33" i="37"/>
  <c r="I33" i="37" s="1"/>
  <c r="M33" i="43" s="1" a="1"/>
  <c r="M33" i="43" s="1"/>
  <c r="H48" i="37"/>
  <c r="I48" i="37" s="1"/>
  <c r="M48" i="43" s="1" a="1"/>
  <c r="M48" i="43" s="1"/>
  <c r="H40" i="37"/>
  <c r="I40" i="37" s="1"/>
  <c r="M40" i="43" s="1" a="1"/>
  <c r="M40" i="43" s="1"/>
  <c r="H32" i="37"/>
  <c r="I32" i="37" s="1"/>
  <c r="M32" i="43" s="1" a="1"/>
  <c r="M32" i="43" s="1"/>
  <c r="H24" i="37"/>
  <c r="I24" i="37" s="1"/>
  <c r="M24" i="43" s="1" a="1"/>
  <c r="M24" i="43" s="1"/>
  <c r="H16" i="37"/>
  <c r="I16" i="37" s="1"/>
  <c r="M16" i="43" s="1" a="1"/>
  <c r="M16" i="43" s="1"/>
  <c r="H18" i="37"/>
  <c r="I18" i="37" s="1"/>
  <c r="M18" i="43" s="1" a="1"/>
  <c r="M18" i="43" s="1"/>
  <c r="H28" i="37"/>
  <c r="I28" i="37" s="1"/>
  <c r="H35" i="37"/>
  <c r="I35" i="37" s="1"/>
  <c r="H41" i="37"/>
  <c r="I41" i="37" s="1"/>
  <c r="M41" i="43" s="1" a="1"/>
  <c r="M41" i="43" s="1"/>
  <c r="H47" i="37"/>
  <c r="I47" i="37" s="1"/>
  <c r="M47" i="43" s="1" a="1"/>
  <c r="M47" i="43" s="1"/>
  <c r="H30" i="37"/>
  <c r="I30" i="37" s="1"/>
  <c r="M30" i="43" s="1" a="1"/>
  <c r="M30" i="43" s="1"/>
  <c r="H42" i="37"/>
  <c r="I42" i="37" s="1"/>
  <c r="H31" i="37"/>
  <c r="I31" i="37" s="1"/>
  <c r="M31" i="43" s="1" a="1"/>
  <c r="M31" i="43" s="1"/>
  <c r="H25" i="37"/>
  <c r="I25" i="37" s="1"/>
  <c r="M25" i="43" s="1" a="1"/>
  <c r="M25" i="43" s="1"/>
  <c r="H19" i="37"/>
  <c r="I19" i="37" s="1"/>
  <c r="M19" i="43" s="1" a="1"/>
  <c r="M19" i="43" s="1"/>
  <c r="H23" i="37"/>
  <c r="I23" i="37" s="1"/>
  <c r="M23" i="43" s="1" a="1"/>
  <c r="M23" i="43" s="1"/>
  <c r="AE10" i="41"/>
  <c r="H10" i="37" s="1"/>
  <c r="I10" i="37" s="1"/>
  <c r="M10" i="43" s="1" a="1"/>
  <c r="M10" i="43" s="1"/>
  <c r="AC9" i="41"/>
  <c r="AE14" i="41"/>
  <c r="AD9" i="41"/>
  <c r="AC8" i="41"/>
  <c r="AE6" i="41"/>
  <c r="AC13" i="41"/>
  <c r="AD13" i="41"/>
  <c r="AD6" i="41"/>
  <c r="H6" i="37" s="1"/>
  <c r="I6" i="37" s="1"/>
  <c r="AD10" i="41"/>
  <c r="AD14" i="41"/>
  <c r="AC11" i="41"/>
  <c r="AC15" i="41"/>
  <c r="AD11" i="41"/>
  <c r="AC7" i="41"/>
  <c r="AD7" i="41"/>
  <c r="AD15" i="41"/>
  <c r="M27" i="43" l="1" a="1"/>
  <c r="M27" i="43" s="1"/>
  <c r="M28" i="43" a="1"/>
  <c r="M28" i="43" s="1"/>
  <c r="M42" i="43" a="1"/>
  <c r="M42" i="43" s="1"/>
  <c r="M49" i="43" a="1"/>
  <c r="M49" i="43" s="1"/>
  <c r="M35" i="43" a="1"/>
  <c r="M35" i="43" s="1"/>
  <c r="M44" i="43" a="1"/>
  <c r="M44" i="43" s="1"/>
  <c r="M20" i="43" a="1"/>
  <c r="M20" i="43" s="1"/>
  <c r="M36" i="43" a="1"/>
  <c r="M36" i="43" s="1"/>
  <c r="H8" i="37"/>
  <c r="I8" i="37" s="1"/>
  <c r="M8" i="43" s="1" a="1"/>
  <c r="M8" i="43" s="1"/>
  <c r="H7" i="37"/>
  <c r="I7" i="37" s="1"/>
  <c r="H13" i="37"/>
  <c r="I13" i="37" s="1"/>
  <c r="M13" i="43" s="1" a="1"/>
  <c r="M13" i="43" s="1"/>
  <c r="H11" i="37"/>
  <c r="I11" i="37" s="1"/>
  <c r="M11" i="43" s="1" a="1"/>
  <c r="M11" i="43" s="1"/>
  <c r="H15" i="37"/>
  <c r="I15" i="37" s="1"/>
  <c r="M15" i="43" s="1" a="1"/>
  <c r="M15" i="43" s="1"/>
  <c r="H9" i="37"/>
  <c r="I9" i="37" s="1"/>
  <c r="M9" i="43" s="1" a="1"/>
  <c r="M9" i="43" s="1"/>
  <c r="G18" i="1" l="1"/>
  <c r="G19" i="1" s="1"/>
  <c r="F18" i="1"/>
  <c r="F19" i="1" s="1"/>
  <c r="M18" i="1"/>
  <c r="M19" i="1" s="1"/>
  <c r="E18" i="1"/>
  <c r="E19" i="1" s="1"/>
  <c r="L18" i="1"/>
  <c r="L19" i="1" s="1"/>
  <c r="D18" i="1"/>
  <c r="D19" i="1" s="1"/>
  <c r="K18" i="1"/>
  <c r="K19" i="1" s="1"/>
  <c r="J18" i="1"/>
  <c r="J19" i="1" s="1"/>
  <c r="H18" i="1"/>
  <c r="H19" i="1" s="1"/>
  <c r="I18" i="1"/>
  <c r="I19" i="1" s="1"/>
  <c r="AC2" i="35" l="1"/>
  <c r="AC2" i="32"/>
  <c r="AC2" i="34"/>
  <c r="AC2" i="33"/>
  <c r="R3" i="23"/>
  <c r="S3" i="23" l="1"/>
  <c r="K3" i="23"/>
  <c r="L3" i="23" s="1"/>
  <c r="J3" i="37" l="1"/>
  <c r="J4" i="37"/>
  <c r="N18" i="1" l="1"/>
  <c r="N1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<sst xmlns="http://schemas.openxmlformats.org/spreadsheetml/2006/main" count="332" uniqueCount="180">
  <si>
    <t>ชั้นมัธยมศึกษาปีที่</t>
  </si>
  <si>
    <t>ภาคเรียนที่</t>
  </si>
  <si>
    <t>ปีการศึกษา</t>
  </si>
  <si>
    <t>รายวิชา</t>
  </si>
  <si>
    <t>รหัสวิชา</t>
  </si>
  <si>
    <t>เวลาเรียน</t>
  </si>
  <si>
    <t>ชั่วโมง/สัปดาห์</t>
  </si>
  <si>
    <t>ครูผู้สอน</t>
  </si>
  <si>
    <t>ครูที่ปรึกษา</t>
  </si>
  <si>
    <t>สรุปผลการประเมิน</t>
  </si>
  <si>
    <t>จำนวนนักเรียน</t>
  </si>
  <si>
    <t>คิดเป็นร้อยละ</t>
  </si>
  <si>
    <t>ผลการประเมินคุณลักษณะอันพึงประสงค์</t>
  </si>
  <si>
    <t>3=ดีเยี่ยม</t>
  </si>
  <si>
    <t>2=ดี</t>
  </si>
  <si>
    <t>1=ผ่าน</t>
  </si>
  <si>
    <t>0=ไม่ผ่าน</t>
  </si>
  <si>
    <t>ผลการประเมินการอ่านคิดวิเคราะห์และเขียน</t>
  </si>
  <si>
    <t>การอนุมัติผลการเรียน</t>
  </si>
  <si>
    <t>อนุมัติ</t>
  </si>
  <si>
    <t>ไม่อนุมัติ</t>
  </si>
  <si>
    <t>ลงชื่อ</t>
  </si>
  <si>
    <t>หัวหน้ากลุ่มสาระการเรียนรู้</t>
  </si>
  <si>
    <t>เรียนเสนอเพื่อโปรดพิจารณา</t>
  </si>
  <si>
    <t>วันที่</t>
  </si>
  <si>
    <t>เดือน</t>
  </si>
  <si>
    <t>พ.ศ.</t>
  </si>
  <si>
    <t>ร</t>
  </si>
  <si>
    <t>มส</t>
  </si>
  <si>
    <t>เลขที่</t>
  </si>
  <si>
    <t>เลขประจำตัว</t>
  </si>
  <si>
    <t>หมายเหตุ</t>
  </si>
  <si>
    <t>โรงเรียนวัดหลวงวิทยา จังหวัดศรีสะเกษ</t>
  </si>
  <si>
    <t>ผู้อำนวยการโรงเรียนวัดหลวงวิทยา</t>
  </si>
  <si>
    <t>........................................................................................................</t>
  </si>
  <si>
    <t>( นายสันติ เกื้อกูล )</t>
  </si>
  <si>
    <t>หัวหน้างานวัดผล</t>
  </si>
  <si>
    <t>รองผู้อำนวยการฝ่ายบริหารวิชาการ</t>
  </si>
  <si>
    <t>จำนวนนักเรียนที่ได้รับผลการเรียน</t>
  </si>
  <si>
    <t>จำนวนนักเรียน
ที่มีผลการเรียน</t>
  </si>
  <si>
    <t>จำนวนน้ำหนัก/หน่วยกิต</t>
  </si>
  <si>
    <t>มาตรฐานการเรียนรู้และตัวชี้วัด</t>
  </si>
  <si>
    <t>เลข
ที่</t>
  </si>
  <si>
    <t>เลข
ประจำตัว</t>
  </si>
  <si>
    <t>การประเมินคุณลักษณะอันพึงประสงค์</t>
  </si>
  <si>
    <t>สมรรถนะที่สำคัญผู้เรียน 5 ด้าน</t>
  </si>
  <si>
    <t>ปพ.5</t>
  </si>
  <si>
    <t>แบบบันทึกผลการพัฒนาคุณภาพผู้เรียน</t>
  </si>
  <si>
    <t>ชั่วโมงที่</t>
  </si>
  <si>
    <t>ชื่อ-นามสกุล</t>
  </si>
  <si>
    <t>เวลาเรียนรวม</t>
  </si>
  <si>
    <t>มา</t>
  </si>
  <si>
    <t>ลา</t>
  </si>
  <si>
    <t>ขาด</t>
  </si>
  <si>
    <t>พฤษภาคม</t>
  </si>
  <si>
    <t>มิถุนายน</t>
  </si>
  <si>
    <t>ลำดับที่</t>
  </si>
  <si>
    <t>ขื่อ - นามสกุล</t>
  </si>
  <si>
    <t>รวมเวลาเรียนตลอดปีการศึกษา
(ชั่วโมง)</t>
  </si>
  <si>
    <t>สรุปบันทึกเวลาเรียนตลอดปีการศึกษา 2565</t>
  </si>
  <si>
    <t>รวม</t>
  </si>
  <si>
    <t>รวมคะแนน</t>
  </si>
  <si>
    <t>คะแนนสอบแก้ตัว</t>
  </si>
  <si>
    <t>หมายเหตุ*</t>
  </si>
  <si>
    <t>ระดับผลการเรียน</t>
  </si>
  <si>
    <t>มีวนัย</t>
  </si>
  <si>
    <t>ใฝ่เรียนรู้</t>
  </si>
  <si>
    <t>อยู่อย่างพอเพียง</t>
  </si>
  <si>
    <t>มุ่งมั่น
ในการทำงาน</t>
  </si>
  <si>
    <t>รักความเป็นไทย</t>
  </si>
  <si>
    <t>มีจิตสาธารณะ</t>
  </si>
  <si>
    <t>การสื่อสาร</t>
  </si>
  <si>
    <t>การคิด</t>
  </si>
  <si>
    <t>การแก้ปัญหา</t>
  </si>
  <si>
    <t>การใช้ทักษะชีวิต</t>
  </si>
  <si>
    <t>การใช้เทคโนโลยี</t>
  </si>
  <si>
    <t>รักชาติ ศาสน์พระมหากษัตริย์</t>
  </si>
  <si>
    <t>ซื่อสัตย์ สุจริตพระมหากษัตริย์</t>
  </si>
  <si>
    <t>ผลการประเมิน</t>
  </si>
  <si>
    <t>รวมคะแนน(KPA)</t>
  </si>
  <si>
    <t>3</t>
  </si>
  <si>
    <t>จำแนก</t>
  </si>
  <si>
    <t>ล</t>
  </si>
  <si>
    <t>5</t>
  </si>
  <si>
    <t>10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</si>
  <si>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</si>
  <si>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</si>
  <si>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</si>
  <si>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</si>
  <si>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</si>
  <si>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</si>
  <si>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</si>
  <si>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</si>
  <si>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</si>
  <si>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</si>
  <si>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</si>
  <si>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</si>
  <si>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26</t>
  </si>
  <si>
    <t>30</t>
  </si>
  <si>
    <t>23</t>
  </si>
  <si>
    <t>25</t>
  </si>
  <si>
    <t>27</t>
  </si>
  <si>
    <t>28</t>
  </si>
  <si>
    <t>29</t>
  </si>
  <si>
    <t>31</t>
  </si>
  <si>
    <t>32</t>
  </si>
  <si>
    <t>33</t>
  </si>
  <si>
    <t>34</t>
  </si>
  <si>
    <t>35</t>
  </si>
  <si>
    <t>36</t>
  </si>
  <si>
    <t>37</t>
  </si>
  <si>
    <t>สัปดาห์</t>
  </si>
  <si>
    <t>38</t>
  </si>
  <si>
    <t>39</t>
  </si>
  <si>
    <t>40</t>
  </si>
  <si>
    <t>41</t>
  </si>
  <si>
    <t>42</t>
  </si>
  <si>
    <t>43</t>
  </si>
  <si>
    <t>44</t>
  </si>
  <si>
    <t>ร้อยละของการมาเรียนเกิน 80%</t>
  </si>
  <si>
    <t>สถานะมาเรียน</t>
  </si>
  <si>
    <t>/</t>
  </si>
  <si>
    <t></t>
  </si>
  <si>
    <t>เด็กชายกฤษฎา มั่งคั่ง</t>
  </si>
  <si>
    <t>เด็กชายกิตติพงษ์ วงศ์สว่าง</t>
  </si>
  <si>
    <t>เด็กชายโกเมศ รัตนวิจิตร</t>
  </si>
  <si>
    <t>เด็กชายจิรพัฒน์ เจริญสุข</t>
  </si>
  <si>
    <t>เด็กชายเจษฎาภรณ์ แสนดี</t>
  </si>
  <si>
    <t>เด็กชายชยพล นามไพเราะ</t>
  </si>
  <si>
    <t>เด็กชายชัชวาลย์ สุขเกษม</t>
  </si>
  <si>
    <t>เด็กชายชัยชนะ รักชาติ</t>
  </si>
  <si>
    <t>เด็กชายโชติวิทย์ สิทธิชัย</t>
  </si>
  <si>
    <t>เด็กชายณพงศ์ มงคลชัย</t>
  </si>
  <si>
    <t>เด็กชายณัฐกร ศรีประเสริฐ</t>
  </si>
  <si>
    <t>เด็กชายณัฐพล ผาสุข</t>
  </si>
  <si>
    <t>เด็กชายดนัย สมบูรณ์</t>
  </si>
  <si>
    <t>เด็กชายเดชาธร ทองอ่อน</t>
  </si>
  <si>
    <t>เด็กชายทรงพล ทรัพย์สิน</t>
  </si>
  <si>
    <t>เด็กชายธนกฤต มีประเสริฐ</t>
  </si>
  <si>
    <t>เด็กชายธนภัทร บุญส่ง</t>
  </si>
  <si>
    <t>เด็กชายธวัชชัย ใฝ่ฝัน</t>
  </si>
  <si>
    <t>เด็กชายธีรทัศน์ ยิ่งยืน</t>
  </si>
  <si>
    <t>เด็กชายนันทวัฒน์ เกิดโชค</t>
  </si>
  <si>
    <t>เด็กชายนิธิกร คงทน</t>
  </si>
  <si>
    <t>เด็กชายปกรณ์ เพียรพยายาม</t>
  </si>
  <si>
    <t>เด็กชายปฏิพล แก้ววิจิตร</t>
  </si>
  <si>
    <t>เด็กชายปณิธาน มั่นคง</t>
  </si>
  <si>
    <t>เด็กชายพงศธร ใจบุญ</t>
  </si>
  <si>
    <t>เด็กชายพรหมมินทร์ แสงจันทร์</t>
  </si>
  <si>
    <t>เด็กชายพลากร อรุณสวัสดิ์</t>
  </si>
  <si>
    <t>เด็กชายพิพัฒน์ วงศ์คำ</t>
  </si>
  <si>
    <t>เด็กชายพีรพล พงษ์ศิริ</t>
  </si>
  <si>
    <t>เด็กชายภานุพงศ์ ศรีเมือง</t>
  </si>
  <si>
    <t>เด็กชายภูมินทร์ อุดมสุข</t>
  </si>
  <si>
    <t>เด็กชายมนัสวิน รุ่งเรือง</t>
  </si>
  <si>
    <t>เด็กชายเมธาสิทธิ์ กิจเจริญ</t>
  </si>
  <si>
    <t>เด็กชายรชต พัฒนสิน</t>
  </si>
  <si>
    <t>เด็กชายรณกร นามสกุลดี</t>
  </si>
  <si>
    <t>เด็กชายวรวุฒิ สดใส</t>
  </si>
  <si>
    <t>เด็กชายวัชระ วิเชียร</t>
  </si>
  <si>
    <t>เด็กชายวิทวัส พรหมเดช</t>
  </si>
  <si>
    <t>เด็กชายวีรภัทร จิตต์มั่นคง</t>
  </si>
  <si>
    <t>เด็กชายศุภณัฐ ขยันหา</t>
  </si>
  <si>
    <t>เด็กชายสิทธิโชค ยิ้มสู้</t>
  </si>
  <si>
    <t>เด็กชายสรวิชญ์ เก่งกล้า</t>
  </si>
  <si>
    <t>เด็กชายอนันต์ ทรงพลัง</t>
  </si>
  <si>
    <t>เด็กชายอภิวัฒน์ แสนสุข</t>
  </si>
  <si>
    <t>เด็กชายอัครพล บุญประคอง</t>
  </si>
  <si>
    <t>มาตรฐาน</t>
  </si>
  <si>
    <t>ตัวชี้วัด</t>
  </si>
  <si>
    <t>คะแนนเต็ม</t>
  </si>
  <si>
    <t>ว 4/1</t>
  </si>
  <si>
    <t>ม.1/4</t>
  </si>
  <si>
    <t>ได้</t>
  </si>
  <si>
    <t>อัตราส่วนคะแนนระหว่างภาคเรียน วิชา : ภาคเรียนที่ 1 ปีการศึกษา 2568</t>
  </si>
  <si>
    <t>โรงเรียนวัดหลวงวิทยา ตำบลเมืองใต้ อำเภอเมือง จังหวัดศรีสะเกษ</t>
  </si>
  <si>
    <t>คะแนนรวมระหว่างภาค</t>
  </si>
  <si>
    <t>คะแนนวัดผลปลายภาค</t>
  </si>
  <si>
    <t>คะแนนกลางภาค</t>
  </si>
  <si>
    <t>อัตราส่วนคะแนนระหว่างภาคเรียน วิชา : ภาคเรียนที่ 2 ปีการศึกษา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</si>
</sst>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0.0"/>
  </numFmts>
  <fonts count="34" x14ac:knownFonts="1"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ahoma"/>
      <family val="2"/>
      <charset val="222"/>
      <scheme val="minor"/>
    </font>
    <font>
      <b/>
      <sz val="12"/>
      <color theme="1"/>
      <name val="TH SarabunPSK"/>
      <family val="2"/>
    </font>
    <font>
      <sz val="12"/>
      <color theme="1"/>
      <name val="TH SarabunPSK"/>
      <family val="2"/>
    </font>
    <font>
      <sz val="10"/>
      <color theme="1"/>
      <name val="Tahoma"/>
      <family val="2"/>
      <charset val="222"/>
      <scheme val="minor"/>
    </font>
    <font>
      <b/>
      <sz val="13"/>
      <color theme="1"/>
      <name val="TH SarabunPSK"/>
      <family val="2"/>
    </font>
    <font>
      <sz val="18"/>
      <color theme="1"/>
      <name val="Tahoma"/>
      <family val="2"/>
      <charset val="222"/>
      <scheme val="minor"/>
    </font>
    <font>
      <b/>
      <sz val="13"/>
      <color theme="0"/>
      <name val="TH SarabunPSK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sz val="12"/>
      <color theme="1"/>
      <name val="TH Sarabun New"/>
      <family val="2"/>
    </font>
    <font>
      <sz val="10"/>
      <color theme="1"/>
      <name val="TH Sarabun New"/>
      <family val="2"/>
    </font>
    <font>
      <sz val="11"/>
      <color theme="1"/>
      <name val="TH Sarabun New"/>
      <family val="2"/>
    </font>
    <font>
      <b/>
      <sz val="11"/>
      <color theme="1"/>
      <name val="TH Sarabun New"/>
      <family val="2"/>
    </font>
    <font>
      <b/>
      <sz val="10"/>
      <color theme="1"/>
      <name val="TH Sarabun New"/>
      <family val="2"/>
    </font>
    <font>
      <b/>
      <sz val="12"/>
      <color theme="1"/>
      <name val="TH Sarabun New"/>
      <family val="2"/>
    </font>
    <font>
      <b/>
      <u/>
      <sz val="16"/>
      <color theme="1"/>
      <name val="TH Sarabun New"/>
      <family val="2"/>
    </font>
    <font>
      <b/>
      <sz val="13"/>
      <color theme="1"/>
      <name val="TH Sarabun New"/>
      <family val="2"/>
    </font>
    <font>
      <b/>
      <sz val="18"/>
      <color theme="1"/>
      <name val="TH Sarabun New"/>
      <family val="2"/>
    </font>
    <font>
      <b/>
      <u val="double"/>
      <sz val="14"/>
      <color theme="1"/>
      <name val="TH Sarabun New"/>
      <family val="2"/>
    </font>
    <font>
      <b/>
      <sz val="12"/>
      <color rgb="FFC00000"/>
      <name val="TH Sarabun New"/>
      <family val="2"/>
    </font>
    <font>
      <sz val="18"/>
      <color theme="1"/>
      <name val="TH Sarabun New"/>
      <family val="2"/>
    </font>
    <font>
      <sz val="14"/>
      <color theme="0"/>
      <name val="TH Sarabun New"/>
      <family val="2"/>
    </font>
    <font>
      <sz val="18"/>
      <color theme="1"/>
      <name val="Wingdings 2"/>
      <family val="1"/>
      <charset val="2"/>
    </font>
    <font>
      <sz val="14"/>
      <name val="TH Sarabun New"/>
      <family val="2"/>
    </font>
    <font>
      <b/>
      <u/>
      <sz val="12"/>
      <color theme="1"/>
      <name val="TH Sarabun New"/>
      <family val="2"/>
    </font>
    <font>
      <sz val="12"/>
      <color theme="1"/>
      <name val="Tahoma"/>
      <family val="2"/>
      <charset val="222"/>
      <scheme val="minor"/>
    </font>
    <font>
      <b/>
      <sz val="12"/>
      <color rgb="FF008000"/>
      <name val="TH Sarabun New"/>
      <family val="2"/>
    </font>
    <font>
      <b/>
      <sz val="12"/>
      <color theme="9" tint="-0.499984740745262"/>
      <name val="TH Sarabun New"/>
      <family val="2"/>
      <charset val="222"/>
    </font>
    <font>
      <sz val="12"/>
      <color theme="1"/>
      <name val="TH Sarabun New"/>
      <family val="2"/>
      <charset val="222"/>
    </font>
    <font>
      <b/>
      <sz val="14"/>
      <color theme="9" tint="-0.499984740745262"/>
      <name val="TH SarabunPSK"/>
      <family val="2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auto="1"/>
      </right>
      <top style="thin">
        <color auto="1"/>
      </top>
      <bottom style="hair">
        <color indexed="64"/>
      </bottom>
      <diagonal/>
    </border>
    <border>
      <left style="thin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2">
    <xf numFmtId="0" fontId="0" fillId="0" borderId="0" xfId="0"/>
    <xf numFmtId="0" fontId="1" fillId="0" borderId="0" xfId="0" applyFont="1" applyAlignment="1" applyProtection="1">
      <alignment horizontal="left" vertical="center"/>
      <protection locked="0"/>
    </xf>
    <xf numFmtId="0" fontId="4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9" fillId="0" borderId="0" xfId="0" applyFont="1" applyProtection="1">
      <protection locked="0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0" xfId="0" applyFont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4" fillId="0" borderId="1" xfId="0" applyFont="1" applyBorder="1" applyProtection="1"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Alignment="1" applyProtection="1">
      <alignment horizontal="left" vertical="center"/>
      <protection locked="0"/>
    </xf>
    <xf numFmtId="0" fontId="11" fillId="0" borderId="0" xfId="0" applyFont="1" applyProtection="1"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49" fontId="14" fillId="3" borderId="1" xfId="0" applyNumberFormat="1" applyFont="1" applyFill="1" applyBorder="1" applyAlignment="1" applyProtection="1">
      <alignment horizontal="center" vertical="center"/>
      <protection locked="0"/>
    </xf>
    <xf numFmtId="0" fontId="16" fillId="3" borderId="16" xfId="0" applyFont="1" applyFill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3" fillId="0" borderId="1" xfId="0" applyFont="1" applyBorder="1" applyAlignment="1">
      <alignment horizontal="left" vertical="center"/>
    </xf>
    <xf numFmtId="0" fontId="14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6" fillId="3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/>
    </xf>
    <xf numFmtId="0" fontId="18" fillId="5" borderId="1" xfId="0" applyFont="1" applyFill="1" applyBorder="1" applyAlignment="1">
      <alignment horizontal="center"/>
    </xf>
    <xf numFmtId="0" fontId="18" fillId="6" borderId="1" xfId="0" applyFont="1" applyFill="1" applyBorder="1" applyAlignment="1">
      <alignment horizontal="center"/>
    </xf>
    <xf numFmtId="0" fontId="13" fillId="0" borderId="1" xfId="0" applyFont="1" applyBorder="1" applyProtection="1">
      <protection locked="0"/>
    </xf>
    <xf numFmtId="0" fontId="1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49" fontId="14" fillId="3" borderId="1" xfId="0" applyNumberFormat="1" applyFont="1" applyFill="1" applyBorder="1" applyProtection="1">
      <protection locked="0"/>
    </xf>
    <xf numFmtId="0" fontId="16" fillId="3" borderId="1" xfId="0" applyFont="1" applyFill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2" fillId="0" borderId="16" xfId="0" applyFont="1" applyBorder="1" applyAlignment="1" applyProtection="1">
      <alignment horizontal="center" vertical="center"/>
      <protection locked="0"/>
    </xf>
    <xf numFmtId="49" fontId="14" fillId="3" borderId="16" xfId="0" applyNumberFormat="1" applyFont="1" applyFill="1" applyBorder="1" applyAlignment="1" applyProtection="1">
      <alignment horizontal="center" vertical="center"/>
      <protection locked="0"/>
    </xf>
    <xf numFmtId="0" fontId="20" fillId="4" borderId="2" xfId="0" applyFont="1" applyFill="1" applyBorder="1" applyAlignment="1">
      <alignment horizontal="center"/>
    </xf>
    <xf numFmtId="0" fontId="18" fillId="5" borderId="2" xfId="0" applyFont="1" applyFill="1" applyBorder="1" applyAlignment="1">
      <alignment horizontal="center"/>
    </xf>
    <xf numFmtId="0" fontId="18" fillId="6" borderId="2" xfId="0" applyFont="1" applyFill="1" applyBorder="1" applyAlignment="1">
      <alignment horizontal="center"/>
    </xf>
    <xf numFmtId="0" fontId="18" fillId="0" borderId="16" xfId="0" applyFont="1" applyBorder="1" applyAlignment="1" applyProtection="1">
      <alignment horizontal="center" vertical="center"/>
      <protection locked="0"/>
    </xf>
    <xf numFmtId="0" fontId="12" fillId="0" borderId="16" xfId="0" applyFont="1" applyBorder="1" applyAlignment="1" applyProtection="1">
      <alignment horizontal="center" vertical="center" wrapText="1"/>
      <protection locked="0"/>
    </xf>
    <xf numFmtId="0" fontId="18" fillId="0" borderId="16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3" fillId="0" borderId="14" xfId="0" applyFont="1" applyBorder="1" applyProtection="1">
      <protection locked="0"/>
    </xf>
    <xf numFmtId="0" fontId="17" fillId="0" borderId="16" xfId="0" applyFont="1" applyBorder="1" applyAlignment="1">
      <alignment horizontal="center" vertical="center" textRotation="90" wrapText="1"/>
    </xf>
    <xf numFmtId="0" fontId="18" fillId="0" borderId="16" xfId="0" applyFont="1" applyBorder="1" applyAlignment="1">
      <alignment horizontal="center" vertical="center" textRotation="90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 textRotation="90" wrapText="1"/>
    </xf>
    <xf numFmtId="0" fontId="18" fillId="0" borderId="16" xfId="0" applyFont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0" fontId="21" fillId="0" borderId="1" xfId="0" applyFont="1" applyBorder="1"/>
    <xf numFmtId="0" fontId="24" fillId="0" borderId="0" xfId="0" applyFont="1" applyProtection="1"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18" xfId="0" applyFont="1" applyBorder="1" applyAlignment="1" applyProtection="1">
      <alignment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 applyProtection="1">
      <alignment horizontal="center" vertical="center"/>
      <protection locked="0"/>
    </xf>
    <xf numFmtId="0" fontId="25" fillId="0" borderId="21" xfId="0" applyFont="1" applyBorder="1" applyAlignment="1" applyProtection="1">
      <alignment horizontal="left" vertical="center"/>
      <protection locked="0"/>
    </xf>
    <xf numFmtId="0" fontId="11" fillId="0" borderId="23" xfId="0" applyFont="1" applyBorder="1" applyAlignment="1" applyProtection="1">
      <alignment horizontal="left" vertical="center"/>
      <protection locked="0"/>
    </xf>
    <xf numFmtId="187" fontId="11" fillId="0" borderId="1" xfId="0" applyNumberFormat="1" applyFont="1" applyBorder="1" applyAlignment="1">
      <alignment horizontal="center" vertical="center"/>
    </xf>
    <xf numFmtId="187" fontId="25" fillId="0" borderId="7" xfId="0" applyNumberFormat="1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8" xfId="0" applyFont="1" applyBorder="1" applyAlignment="1" applyProtection="1">
      <alignment horizontal="left" vertical="center"/>
      <protection locked="0"/>
    </xf>
    <xf numFmtId="0" fontId="11" fillId="0" borderId="22" xfId="0" applyFont="1" applyBorder="1" applyAlignment="1" applyProtection="1">
      <alignment horizontal="left" vertical="center"/>
      <protection locked="0"/>
    </xf>
    <xf numFmtId="0" fontId="11" fillId="0" borderId="12" xfId="0" applyFont="1" applyBorder="1" applyAlignment="1">
      <alignment horizontal="center" vertical="center"/>
    </xf>
    <xf numFmtId="0" fontId="11" fillId="0" borderId="0" xfId="0" applyFont="1" applyAlignment="1" applyProtection="1">
      <alignment horizontal="right" vertical="center"/>
      <protection locked="0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0" fontId="11" fillId="0" borderId="0" xfId="0" applyFont="1" applyAlignment="1" applyProtection="1">
      <alignment horizontal="left"/>
      <protection locked="0"/>
    </xf>
    <xf numFmtId="0" fontId="11" fillId="0" borderId="18" xfId="0" applyFont="1" applyBorder="1" applyAlignment="1" applyProtection="1">
      <alignment horizontal="left" vertical="center"/>
      <protection locked="0"/>
    </xf>
    <xf numFmtId="0" fontId="11" fillId="0" borderId="19" xfId="0" applyFont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/>
    </xf>
    <xf numFmtId="0" fontId="12" fillId="7" borderId="1" xfId="0" applyFont="1" applyFill="1" applyBorder="1" applyAlignment="1" applyProtection="1">
      <alignment horizontal="center" vertical="center"/>
      <protection locked="0"/>
    </xf>
    <xf numFmtId="0" fontId="12" fillId="7" borderId="2" xfId="0" applyFont="1" applyFill="1" applyBorder="1" applyAlignment="1" applyProtection="1">
      <alignment horizontal="center" vertical="center"/>
      <protection locked="0"/>
    </xf>
    <xf numFmtId="0" fontId="16" fillId="7" borderId="1" xfId="0" applyFont="1" applyFill="1" applyBorder="1" applyAlignment="1">
      <alignment horizontal="center" vertical="center"/>
    </xf>
    <xf numFmtId="0" fontId="16" fillId="7" borderId="1" xfId="0" applyFont="1" applyFill="1" applyBorder="1" applyAlignment="1" applyProtection="1">
      <alignment horizontal="center" vertical="center"/>
      <protection locked="0"/>
    </xf>
    <xf numFmtId="49" fontId="14" fillId="7" borderId="1" xfId="0" applyNumberFormat="1" applyFont="1" applyFill="1" applyBorder="1" applyAlignment="1" applyProtection="1">
      <alignment horizontal="center" vertical="center"/>
      <protection locked="0"/>
    </xf>
    <xf numFmtId="0" fontId="17" fillId="7" borderId="1" xfId="0" applyFont="1" applyFill="1" applyBorder="1" applyAlignment="1" applyProtection="1">
      <alignment horizontal="center" vertical="center"/>
      <protection locked="0"/>
    </xf>
    <xf numFmtId="49" fontId="14" fillId="7" borderId="1" xfId="0" applyNumberFormat="1" applyFont="1" applyFill="1" applyBorder="1" applyProtection="1">
      <protection locked="0"/>
    </xf>
    <xf numFmtId="0" fontId="20" fillId="7" borderId="1" xfId="0" applyFont="1" applyFill="1" applyBorder="1" applyAlignment="1">
      <alignment horizontal="center"/>
    </xf>
    <xf numFmtId="0" fontId="18" fillId="7" borderId="1" xfId="0" applyFont="1" applyFill="1" applyBorder="1" applyAlignment="1">
      <alignment horizontal="center"/>
    </xf>
    <xf numFmtId="0" fontId="17" fillId="8" borderId="1" xfId="0" applyFont="1" applyFill="1" applyBorder="1" applyAlignment="1" applyProtection="1">
      <alignment horizontal="center" vertical="center"/>
      <protection locked="0"/>
    </xf>
    <xf numFmtId="49" fontId="14" fillId="8" borderId="1" xfId="0" applyNumberFormat="1" applyFont="1" applyFill="1" applyBorder="1" applyAlignment="1" applyProtection="1">
      <alignment horizontal="center" vertical="center"/>
      <protection locked="0"/>
    </xf>
    <xf numFmtId="49" fontId="14" fillId="8" borderId="1" xfId="0" applyNumberFormat="1" applyFont="1" applyFill="1" applyBorder="1" applyProtection="1">
      <protection locked="0"/>
    </xf>
    <xf numFmtId="0" fontId="16" fillId="8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textRotation="90" wrapText="1"/>
    </xf>
    <xf numFmtId="0" fontId="18" fillId="7" borderId="16" xfId="0" applyFont="1" applyFill="1" applyBorder="1" applyAlignment="1">
      <alignment horizontal="center" vertical="center"/>
    </xf>
    <xf numFmtId="0" fontId="13" fillId="0" borderId="4" xfId="0" applyFont="1" applyBorder="1" applyAlignment="1" applyProtection="1">
      <alignment horizontal="center" vertical="center"/>
      <protection locked="0"/>
    </xf>
    <xf numFmtId="0" fontId="12" fillId="0" borderId="15" xfId="0" applyFont="1" applyBorder="1" applyAlignment="1">
      <alignment horizontal="center" vertical="center"/>
    </xf>
    <xf numFmtId="0" fontId="12" fillId="0" borderId="15" xfId="0" applyFont="1" applyBorder="1" applyAlignment="1">
      <alignment horizontal="left" vertical="center"/>
    </xf>
    <xf numFmtId="0" fontId="16" fillId="3" borderId="15" xfId="0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1" xfId="0" applyFont="1" applyBorder="1" applyAlignment="1">
      <alignment wrapText="1"/>
    </xf>
    <xf numFmtId="0" fontId="14" fillId="0" borderId="1" xfId="0" applyFont="1" applyBorder="1" applyAlignment="1">
      <alignment horizontal="center" vertical="center" wrapText="1"/>
    </xf>
    <xf numFmtId="0" fontId="14" fillId="0" borderId="0" xfId="0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29" fillId="0" borderId="0" xfId="0" applyFont="1" applyProtection="1">
      <protection locked="0"/>
    </xf>
    <xf numFmtId="0" fontId="18" fillId="7" borderId="1" xfId="0" applyFont="1" applyFill="1" applyBorder="1" applyAlignment="1">
      <alignment horizontal="center" vertical="center" wrapText="1"/>
    </xf>
    <xf numFmtId="0" fontId="30" fillId="7" borderId="1" xfId="0" applyFont="1" applyFill="1" applyBorder="1" applyAlignment="1">
      <alignment horizontal="center" vertical="center" wrapText="1"/>
    </xf>
    <xf numFmtId="0" fontId="23" fillId="7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 applyAlignment="1" applyProtection="1">
      <alignment vertical="center"/>
      <protection locked="0"/>
    </xf>
    <xf numFmtId="187" fontId="13" fillId="0" borderId="1" xfId="0" applyNumberFormat="1" applyFont="1" applyBorder="1" applyAlignment="1">
      <alignment horizontal="center" vertical="center"/>
    </xf>
    <xf numFmtId="0" fontId="7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3" fillId="0" borderId="1" xfId="0" applyFont="1" applyBorder="1" applyAlignment="1">
      <alignment horizontal="center" vertical="center"/>
    </xf>
    <xf numFmtId="0" fontId="3" fillId="7" borderId="16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right" vertical="center"/>
    </xf>
    <xf numFmtId="0" fontId="13" fillId="0" borderId="1" xfId="0" applyFont="1" applyBorder="1" applyAlignment="1">
      <alignment vertical="center"/>
    </xf>
    <xf numFmtId="0" fontId="5" fillId="0" borderId="28" xfId="0" applyFont="1" applyBorder="1" applyAlignment="1">
      <alignment horizontal="right" vertical="center"/>
    </xf>
    <xf numFmtId="0" fontId="5" fillId="0" borderId="29" xfId="0" applyFont="1" applyBorder="1" applyAlignment="1">
      <alignment horizontal="right" vertical="center"/>
    </xf>
    <xf numFmtId="0" fontId="32" fillId="0" borderId="0" xfId="0" applyFont="1" applyAlignment="1" applyProtection="1">
      <alignment horizontal="center" vertical="center"/>
      <protection locked="0"/>
    </xf>
    <xf numFmtId="0" fontId="8" fillId="0" borderId="2" xfId="0" applyFont="1" applyBorder="1" applyAlignment="1">
      <alignment horizontal="center" vertical="center"/>
    </xf>
    <xf numFmtId="0" fontId="32" fillId="0" borderId="4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8" borderId="26" xfId="0" applyFont="1" applyFill="1" applyBorder="1" applyAlignment="1">
      <alignment horizontal="center" vertical="center" textRotation="90" wrapText="1"/>
    </xf>
    <xf numFmtId="0" fontId="3" fillId="8" borderId="16" xfId="0" applyFont="1" applyFill="1" applyBorder="1" applyAlignment="1">
      <alignment horizontal="center" vertical="center" textRotation="90" wrapText="1"/>
    </xf>
    <xf numFmtId="0" fontId="8" fillId="0" borderId="26" xfId="0" applyFont="1" applyBorder="1" applyAlignment="1">
      <alignment horizontal="center" vertical="center" textRotation="90" wrapText="1"/>
    </xf>
    <xf numFmtId="0" fontId="8" fillId="0" borderId="16" xfId="0" applyFont="1" applyBorder="1" applyAlignment="1">
      <alignment horizontal="center" vertical="center" textRotation="90" wrapText="1"/>
    </xf>
    <xf numFmtId="0" fontId="33" fillId="0" borderId="26" xfId="0" applyFont="1" applyBorder="1" applyAlignment="1">
      <alignment horizontal="center" vertical="center" textRotation="90" wrapText="1"/>
    </xf>
    <xf numFmtId="0" fontId="33" fillId="0" borderId="16" xfId="0" applyFont="1" applyBorder="1" applyAlignment="1">
      <alignment horizontal="center" vertical="center" textRotation="90" wrapText="1"/>
    </xf>
    <xf numFmtId="0" fontId="5" fillId="0" borderId="2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 textRotation="90"/>
    </xf>
    <xf numFmtId="0" fontId="3" fillId="0" borderId="16" xfId="0" applyFont="1" applyBorder="1" applyAlignment="1">
      <alignment horizontal="center" vertical="center" textRotation="90"/>
    </xf>
    <xf numFmtId="0" fontId="12" fillId="0" borderId="0" xfId="0" applyFont="1" applyAlignment="1">
      <alignment horizontal="center" vertical="center"/>
    </xf>
    <xf numFmtId="0" fontId="12" fillId="0" borderId="14" xfId="0" applyFont="1" applyBorder="1" applyAlignment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/>
    </xf>
    <xf numFmtId="49" fontId="11" fillId="0" borderId="18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left" vertical="center"/>
    </xf>
    <xf numFmtId="49" fontId="11" fillId="0" borderId="20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27" fillId="7" borderId="2" xfId="0" applyFont="1" applyFill="1" applyBorder="1" applyAlignment="1">
      <alignment horizontal="center" vertical="center"/>
    </xf>
    <xf numFmtId="0" fontId="27" fillId="7" borderId="4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49" fontId="12" fillId="0" borderId="18" xfId="0" applyNumberFormat="1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7" borderId="1" xfId="0" applyFont="1" applyFill="1" applyBorder="1" applyAlignment="1">
      <alignment horizontal="center"/>
    </xf>
    <xf numFmtId="0" fontId="18" fillId="7" borderId="1" xfId="0" applyFont="1" applyFill="1" applyBorder="1" applyAlignment="1">
      <alignment horizontal="center" vertical="center"/>
    </xf>
    <xf numFmtId="0" fontId="11" fillId="7" borderId="1" xfId="0" applyFont="1" applyFill="1" applyBorder="1" applyAlignment="1" applyProtection="1">
      <alignment horizontal="center"/>
      <protection locked="0"/>
    </xf>
    <xf numFmtId="0" fontId="19" fillId="7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 applyProtection="1">
      <alignment horizontal="center" vertical="center"/>
      <protection locked="0"/>
    </xf>
    <xf numFmtId="0" fontId="18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7" borderId="1" xfId="0" applyFont="1" applyFill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28" fillId="2" borderId="21" xfId="0" applyFont="1" applyFill="1" applyBorder="1" applyAlignment="1" applyProtection="1">
      <alignment horizontal="center" vertical="center"/>
      <protection locked="0"/>
    </xf>
    <xf numFmtId="0" fontId="28" fillId="2" borderId="0" xfId="0" applyFont="1" applyFill="1" applyAlignment="1" applyProtection="1">
      <alignment horizontal="center" vertical="center"/>
      <protection locked="0"/>
    </xf>
    <xf numFmtId="0" fontId="18" fillId="7" borderId="1" xfId="0" applyFont="1" applyFill="1" applyBorder="1" applyAlignment="1">
      <alignment horizontal="center" vertical="center" wrapText="1"/>
    </xf>
    <xf numFmtId="0" fontId="18" fillId="0" borderId="15" xfId="0" applyFont="1" applyBorder="1" applyAlignment="1" applyProtection="1">
      <alignment horizontal="center" vertical="center"/>
      <protection locked="0"/>
    </xf>
    <xf numFmtId="0" fontId="18" fillId="0" borderId="26" xfId="0" applyFont="1" applyBorder="1" applyAlignment="1" applyProtection="1">
      <alignment horizontal="center" vertical="center"/>
      <protection locked="0"/>
    </xf>
    <xf numFmtId="0" fontId="18" fillId="0" borderId="16" xfId="0" applyFont="1" applyBorder="1" applyAlignment="1" applyProtection="1">
      <alignment horizontal="center" vertical="center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26" xfId="0" applyFont="1" applyBorder="1" applyAlignment="1" applyProtection="1">
      <alignment horizontal="center" vertical="center" wrapText="1"/>
      <protection locked="0"/>
    </xf>
    <xf numFmtId="0" fontId="18" fillId="0" borderId="16" xfId="0" applyFont="1" applyBorder="1" applyAlignment="1" applyProtection="1">
      <alignment horizontal="center" vertical="center" wrapText="1"/>
      <protection locked="0"/>
    </xf>
    <xf numFmtId="0" fontId="18" fillId="7" borderId="1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0" borderId="15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textRotation="90"/>
    </xf>
    <xf numFmtId="0" fontId="8" fillId="0" borderId="16" xfId="0" applyFont="1" applyBorder="1" applyAlignment="1">
      <alignment horizontal="center" vertical="center" textRotation="90"/>
    </xf>
    <xf numFmtId="0" fontId="31" fillId="0" borderId="26" xfId="0" applyFont="1" applyBorder="1" applyAlignment="1">
      <alignment horizontal="center" vertical="center" textRotation="90" wrapText="1"/>
    </xf>
    <xf numFmtId="0" fontId="12" fillId="8" borderId="26" xfId="0" applyFont="1" applyFill="1" applyBorder="1" applyAlignment="1">
      <alignment horizontal="center" vertical="center" textRotation="90" wrapText="1"/>
    </xf>
    <xf numFmtId="0" fontId="12" fillId="8" borderId="16" xfId="0" applyFont="1" applyFill="1" applyBorder="1" applyAlignment="1">
      <alignment horizontal="center" vertical="center" textRotation="90" wrapText="1"/>
    </xf>
    <xf numFmtId="0" fontId="3" fillId="8" borderId="15" xfId="0" applyFont="1" applyFill="1" applyBorder="1" applyAlignment="1">
      <alignment horizontal="center" vertical="center" textRotation="90" wrapText="1"/>
    </xf>
    <xf numFmtId="0" fontId="31" fillId="0" borderId="15" xfId="0" applyFont="1" applyBorder="1" applyAlignment="1">
      <alignment horizontal="center" vertical="center" textRotation="90" wrapText="1"/>
    </xf>
    <xf numFmtId="0" fontId="31" fillId="0" borderId="16" xfId="0" applyFont="1" applyBorder="1" applyAlignment="1">
      <alignment horizontal="center" vertical="center" textRotation="90" wrapText="1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16" xfId="0" applyFont="1" applyBorder="1" applyAlignment="1" applyProtection="1">
      <alignment horizontal="center" vertical="center" wrapText="1"/>
      <protection locked="0"/>
    </xf>
    <xf numFmtId="0" fontId="11" fillId="7" borderId="15" xfId="0" applyFont="1" applyFill="1" applyBorder="1" applyAlignment="1">
      <alignment horizontal="center" vertical="center" textRotation="90" wrapText="1"/>
    </xf>
    <xf numFmtId="0" fontId="11" fillId="7" borderId="26" xfId="0" applyFont="1" applyFill="1" applyBorder="1" applyAlignment="1">
      <alignment horizontal="center" vertical="center" textRotation="90" wrapText="1"/>
    </xf>
    <xf numFmtId="0" fontId="11" fillId="7" borderId="16" xfId="0" applyFont="1" applyFill="1" applyBorder="1" applyAlignment="1">
      <alignment horizontal="center" vertical="center" textRotation="90" wrapText="1"/>
    </xf>
    <xf numFmtId="0" fontId="18" fillId="0" borderId="24" xfId="0" applyFont="1" applyBorder="1" applyAlignment="1">
      <alignment horizontal="center"/>
    </xf>
    <xf numFmtId="0" fontId="18" fillId="0" borderId="25" xfId="0" applyFont="1" applyBorder="1" applyAlignment="1">
      <alignment horizontal="center"/>
    </xf>
    <xf numFmtId="0" fontId="22" fillId="7" borderId="15" xfId="0" applyFont="1" applyFill="1" applyBorder="1" applyAlignment="1">
      <alignment horizontal="center" vertical="center" textRotation="90" wrapText="1"/>
    </xf>
    <xf numFmtId="0" fontId="22" fillId="7" borderId="16" xfId="0" applyFont="1" applyFill="1" applyBorder="1" applyAlignment="1">
      <alignment horizontal="center" vertical="center" textRotation="90"/>
    </xf>
    <xf numFmtId="0" fontId="24" fillId="0" borderId="1" xfId="0" applyFont="1" applyBorder="1" applyAlignment="1" applyProtection="1">
      <alignment horizontal="left" vertical="top"/>
      <protection locked="0"/>
    </xf>
    <xf numFmtId="0" fontId="21" fillId="0" borderId="1" xfId="0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 vertical="center"/>
    </xf>
  </cellXfs>
  <cellStyles count="1">
    <cellStyle name="ปกติ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8000"/>
      <color rgb="FF339933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314325</xdr:colOff>
      <xdr:row>0</xdr:row>
      <xdr:rowOff>0</xdr:rowOff>
    </xdr:from>
    <xdr:to>
      <xdr:col>10</xdr:col>
      <xdr:colOff>115125</xdr:colOff>
      <xdr:row>5</xdr:row>
      <xdr:rowOff>54311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7950" y="0"/>
          <a:ext cx="1324800" cy="1324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36"/>
  <sheetViews>
    <sheetView zoomScale="90" zoomScaleNormal="90" workbookViewId="0">
      <selection activeCell="AF54" sqref="AF54"/>
    </sheetView>
  </sheetViews>
  <sheetFormatPr defaultColWidth="9.125" defaultRowHeight="21.75" x14ac:dyDescent="0.2"/>
  <cols>
    <col min="1" max="1" width="4.625" style="19" customWidth="1"/>
    <col min="2" max="2" width="10.625" style="19" customWidth="1"/>
    <col min="3" max="17" width="5" style="19" customWidth="1"/>
    <col min="18" max="16384" width="9.125" style="1"/>
  </cols>
  <sheetData>
    <row r="1" spans="2:17" x14ac:dyDescent="0.2">
      <c r="P1" s="170" t="s">
        <v>46</v>
      </c>
      <c r="Q1" s="170"/>
    </row>
    <row r="2" spans="2:17" ht="20.25" customHeight="1" x14ac:dyDescent="0.2"/>
    <row r="3" spans="2:17" ht="20.25" customHeight="1" x14ac:dyDescent="0.2"/>
    <row r="4" spans="2:17" x14ac:dyDescent="0.5">
      <c r="F4" s="20"/>
    </row>
    <row r="6" spans="2:17" x14ac:dyDescent="0.2">
      <c r="B6" s="157" t="s">
        <v>32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</row>
    <row r="7" spans="2:17" x14ac:dyDescent="0.2">
      <c r="B7" s="157" t="s">
        <v>47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</row>
    <row r="9" spans="2:17" x14ac:dyDescent="0.2">
      <c r="B9" s="161" t="s">
        <v>0</v>
      </c>
      <c r="C9" s="161"/>
      <c r="D9" s="183"/>
      <c r="E9" s="183"/>
      <c r="F9" s="183"/>
      <c r="G9" s="183"/>
      <c r="H9" s="183"/>
      <c r="I9" s="161" t="s">
        <v>1</v>
      </c>
      <c r="J9" s="161"/>
      <c r="K9" s="160"/>
      <c r="L9" s="160"/>
      <c r="M9" s="157" t="s">
        <v>2</v>
      </c>
      <c r="N9" s="157"/>
      <c r="O9" s="160"/>
      <c r="P9" s="160"/>
      <c r="Q9" s="160"/>
    </row>
    <row r="10" spans="2:17" x14ac:dyDescent="0.2">
      <c r="B10" s="69" t="s">
        <v>3</v>
      </c>
      <c r="C10" s="160"/>
      <c r="D10" s="160"/>
      <c r="E10" s="160"/>
      <c r="F10" s="160"/>
      <c r="G10" s="160"/>
      <c r="H10" s="160"/>
      <c r="I10" s="160"/>
      <c r="J10" s="160"/>
      <c r="K10" s="160"/>
      <c r="L10" s="160"/>
      <c r="M10" s="69" t="s">
        <v>4</v>
      </c>
      <c r="N10" s="70"/>
      <c r="O10" s="162"/>
      <c r="P10" s="162"/>
      <c r="Q10" s="162"/>
    </row>
    <row r="11" spans="2:17" x14ac:dyDescent="0.2">
      <c r="B11" s="161" t="s">
        <v>40</v>
      </c>
      <c r="C11" s="161"/>
      <c r="D11" s="161"/>
      <c r="E11" s="160"/>
      <c r="F11" s="160"/>
      <c r="G11" s="71"/>
      <c r="H11" s="71"/>
      <c r="I11" s="69" t="s">
        <v>5</v>
      </c>
      <c r="J11" s="70"/>
      <c r="K11" s="159"/>
      <c r="L11" s="159"/>
      <c r="M11" s="69" t="s">
        <v>6</v>
      </c>
      <c r="N11" s="70"/>
      <c r="O11" s="162"/>
      <c r="P11" s="162"/>
    </row>
    <row r="12" spans="2:17" x14ac:dyDescent="0.2">
      <c r="B12" s="69" t="s">
        <v>7</v>
      </c>
      <c r="C12" s="160"/>
      <c r="D12" s="160"/>
      <c r="E12" s="160"/>
      <c r="F12" s="160"/>
      <c r="G12" s="162"/>
      <c r="H12" s="162"/>
      <c r="I12" s="162"/>
      <c r="J12" s="162"/>
      <c r="K12" s="162"/>
      <c r="L12" s="162"/>
      <c r="M12" s="162"/>
      <c r="N12" s="162"/>
      <c r="O12" s="162"/>
      <c r="P12" s="162"/>
      <c r="Q12" s="162"/>
    </row>
    <row r="13" spans="2:17" x14ac:dyDescent="0.2">
      <c r="B13" s="69" t="s">
        <v>8</v>
      </c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</row>
    <row r="14" spans="2:17" ht="15.75" customHeight="1" x14ac:dyDescent="0.2">
      <c r="B14" s="72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</row>
    <row r="15" spans="2:17" x14ac:dyDescent="0.2">
      <c r="B15" s="158" t="s">
        <v>9</v>
      </c>
      <c r="C15" s="158"/>
      <c r="D15" s="158"/>
      <c r="O15" s="67"/>
    </row>
    <row r="16" spans="2:17" ht="27.75" customHeight="1" x14ac:dyDescent="0.2">
      <c r="B16" s="173" t="s">
        <v>10</v>
      </c>
      <c r="C16" s="174"/>
      <c r="D16" s="179" t="s">
        <v>38</v>
      </c>
      <c r="E16" s="180"/>
      <c r="F16" s="180"/>
      <c r="G16" s="180"/>
      <c r="H16" s="180"/>
      <c r="I16" s="180"/>
      <c r="J16" s="180"/>
      <c r="K16" s="181"/>
      <c r="L16" s="186" t="s">
        <v>39</v>
      </c>
      <c r="M16" s="187"/>
      <c r="N16" s="188" t="s">
        <v>31</v>
      </c>
      <c r="O16" s="189"/>
      <c r="P16" s="189"/>
      <c r="Q16" s="190"/>
    </row>
    <row r="17" spans="2:21" x14ac:dyDescent="0.2">
      <c r="B17" s="175"/>
      <c r="C17" s="176"/>
      <c r="D17" s="45">
        <v>4</v>
      </c>
      <c r="E17" s="45">
        <v>3.5</v>
      </c>
      <c r="F17" s="45">
        <v>3</v>
      </c>
      <c r="G17" s="45">
        <v>2.5</v>
      </c>
      <c r="H17" s="45">
        <v>2</v>
      </c>
      <c r="I17" s="45">
        <v>1.5</v>
      </c>
      <c r="J17" s="45">
        <v>1</v>
      </c>
      <c r="K17" s="45">
        <v>0</v>
      </c>
      <c r="L17" s="93" t="s">
        <v>27</v>
      </c>
      <c r="M17" s="94" t="s">
        <v>28</v>
      </c>
      <c r="N17" s="73"/>
      <c r="O17" s="74"/>
      <c r="P17" s="74"/>
      <c r="Q17" s="75"/>
      <c r="U17" s="13"/>
    </row>
    <row r="18" spans="2:21" x14ac:dyDescent="0.2">
      <c r="B18" s="177">
        <f>COUNTIF('1-4'!C6:C50,"*")</f>
        <v>45</v>
      </c>
      <c r="C18" s="178"/>
      <c r="D18" s="76">
        <f>COUNTIF(KPA_B!M8:M55, 4)</f>
        <v>1</v>
      </c>
      <c r="E18" s="76">
        <f>COUNTIF(KPA_B!M8:M55, 3.5)</f>
        <v>0</v>
      </c>
      <c r="F18" s="76">
        <f>COUNTIF(KPA_B!M8:M55, 3)</f>
        <v>0</v>
      </c>
      <c r="G18" s="76">
        <f>COUNTIF(KPA_B!M8:M55, 2.5)</f>
        <v>0</v>
      </c>
      <c r="H18" s="76">
        <f>COUNTIF(KPA_B!M8:M55, 2)</f>
        <v>0</v>
      </c>
      <c r="I18" s="76">
        <f>COUNTIF(KPA_B!M8:M55, 1.5)</f>
        <v>0</v>
      </c>
      <c r="J18" s="76">
        <f>COUNTIF(KPA_B!M8:M55, 1)</f>
        <v>0</v>
      </c>
      <c r="K18" s="76">
        <f>COUNTIF(KPA_B!M8:M55, 0)</f>
        <v>0</v>
      </c>
      <c r="L18" s="21">
        <f>COUNTIF(KPA_B!M8:M55, "ร")</f>
        <v>0</v>
      </c>
      <c r="M18" s="77">
        <f>COUNTIF(KPA_B!M8:M55, "มส")</f>
        <v>0</v>
      </c>
      <c r="N18" s="78">
        <f>SUM(D18:M18)</f>
        <v>1</v>
      </c>
      <c r="Q18" s="79"/>
    </row>
    <row r="19" spans="2:21" x14ac:dyDescent="0.2">
      <c r="B19" s="177" t="s">
        <v>11</v>
      </c>
      <c r="C19" s="178"/>
      <c r="D19" s="80">
        <f>IF(D18="","", IFERROR((100*D18)/$B$18, ""))</f>
        <v>2.2222222222222223</v>
      </c>
      <c r="E19" s="80">
        <f t="shared" ref="E19:M19" si="0">IF(E18="","", IFERROR((100*E18)/$B$18, ""))</f>
        <v>0</v>
      </c>
      <c r="F19" s="80">
        <f t="shared" si="0"/>
        <v>0</v>
      </c>
      <c r="G19" s="80">
        <f t="shared" si="0"/>
        <v>0</v>
      </c>
      <c r="H19" s="80">
        <f t="shared" si="0"/>
        <v>0</v>
      </c>
      <c r="I19" s="80">
        <f t="shared" si="0"/>
        <v>0</v>
      </c>
      <c r="J19" s="80">
        <f t="shared" si="0"/>
        <v>0</v>
      </c>
      <c r="K19" s="80">
        <f t="shared" si="0"/>
        <v>0</v>
      </c>
      <c r="L19" s="80">
        <f t="shared" si="0"/>
        <v>0</v>
      </c>
      <c r="M19" s="80">
        <f t="shared" si="0"/>
        <v>0</v>
      </c>
      <c r="N19" s="81">
        <f>SUM(D19:M19)</f>
        <v>2.2222222222222223</v>
      </c>
      <c r="O19" s="82"/>
      <c r="P19" s="82"/>
      <c r="Q19" s="83"/>
    </row>
    <row r="20" spans="2:21" ht="16.5" customHeight="1" thickBot="1" x14ac:dyDescent="0.25">
      <c r="O20" s="84"/>
      <c r="P20" s="84"/>
    </row>
    <row r="21" spans="2:21" x14ac:dyDescent="0.2">
      <c r="B21" s="165" t="s">
        <v>12</v>
      </c>
      <c r="C21" s="166"/>
      <c r="D21" s="166"/>
      <c r="E21" s="166"/>
      <c r="F21" s="166"/>
      <c r="G21" s="166"/>
      <c r="H21" s="167"/>
      <c r="J21" s="165" t="s">
        <v>17</v>
      </c>
      <c r="K21" s="166"/>
      <c r="L21" s="166"/>
      <c r="M21" s="166"/>
      <c r="N21" s="166"/>
      <c r="O21" s="166"/>
      <c r="P21" s="166"/>
      <c r="Q21" s="167"/>
    </row>
    <row r="22" spans="2:21" x14ac:dyDescent="0.2">
      <c r="B22" s="85" t="s">
        <v>13</v>
      </c>
      <c r="C22" s="163" t="s">
        <v>14</v>
      </c>
      <c r="D22" s="163"/>
      <c r="E22" s="163" t="s">
        <v>15</v>
      </c>
      <c r="F22" s="163"/>
      <c r="G22" s="163" t="s">
        <v>16</v>
      </c>
      <c r="H22" s="164"/>
      <c r="J22" s="168" t="s">
        <v>13</v>
      </c>
      <c r="K22" s="163"/>
      <c r="L22" s="163" t="s">
        <v>14</v>
      </c>
      <c r="M22" s="163"/>
      <c r="N22" s="163" t="s">
        <v>15</v>
      </c>
      <c r="O22" s="163"/>
      <c r="P22" s="163" t="s">
        <v>16</v>
      </c>
      <c r="Q22" s="164"/>
    </row>
    <row r="23" spans="2:21" x14ac:dyDescent="0.2">
      <c r="B23" s="85">
        <f>COUNTIF(ประเมินคุณลักษณะอันพึงประสงค์!L6:L55, 3)</f>
        <v>1</v>
      </c>
      <c r="C23" s="171">
        <f>COUNTIF(ประเมินคุณลักษณะอันพึงประสงค์!L6:L55, 2)</f>
        <v>1</v>
      </c>
      <c r="D23" s="172"/>
      <c r="E23" s="163">
        <f>COUNTIF(ประเมินคุณลักษณะอันพึงประสงค์!L6:L55, 1)</f>
        <v>0</v>
      </c>
      <c r="F23" s="163"/>
      <c r="G23" s="163">
        <f>COUNTIF(ประเมินคุณลักษณะอันพึงประสงค์!L6:L55, 0)</f>
        <v>0</v>
      </c>
      <c r="H23" s="164"/>
      <c r="J23" s="168">
        <f>COUNTIF(ประเมินคุณลักษณะอันพึงประสงค์!S6:S55, 3)</f>
        <v>1</v>
      </c>
      <c r="K23" s="163"/>
      <c r="L23" s="163">
        <f>COUNTIF(ประเมินคุณลักษณะอันพึงประสงค์!S6:S55, 2)</f>
        <v>2</v>
      </c>
      <c r="M23" s="163"/>
      <c r="N23" s="163">
        <f>COUNTIF(ประเมินคุณลักษณะอันพึงประสงค์!S6:S55, 1)</f>
        <v>0</v>
      </c>
      <c r="O23" s="163"/>
      <c r="P23" s="163">
        <f>COUNTIF(ประเมินคุณลักษณะอันพึงประสงค์!S6:S55, 0)</f>
        <v>0</v>
      </c>
      <c r="Q23" s="164"/>
    </row>
    <row r="24" spans="2:21" ht="6.75" customHeight="1" x14ac:dyDescent="0.2"/>
    <row r="25" spans="2:21" x14ac:dyDescent="0.2">
      <c r="B25" s="161" t="s">
        <v>18</v>
      </c>
      <c r="C25" s="161"/>
      <c r="D25" s="161"/>
    </row>
    <row r="26" spans="2:21" x14ac:dyDescent="0.2">
      <c r="B26" s="86"/>
      <c r="C26" s="87" t="s">
        <v>21</v>
      </c>
      <c r="D26" s="184"/>
      <c r="E26" s="184"/>
      <c r="F26" s="184"/>
      <c r="G26" s="184"/>
      <c r="H26" s="184"/>
      <c r="I26" s="184"/>
      <c r="J26" s="184"/>
      <c r="K26" s="184"/>
      <c r="L26" s="184"/>
      <c r="M26" s="70" t="s">
        <v>7</v>
      </c>
      <c r="N26" s="70"/>
    </row>
    <row r="27" spans="2:21" x14ac:dyDescent="0.2">
      <c r="B27" s="86"/>
      <c r="C27" s="87" t="s">
        <v>21</v>
      </c>
      <c r="D27" s="185"/>
      <c r="E27" s="185"/>
      <c r="F27" s="185"/>
      <c r="G27" s="185"/>
      <c r="H27" s="185"/>
      <c r="I27" s="185"/>
      <c r="J27" s="185"/>
      <c r="K27" s="185"/>
      <c r="L27" s="185"/>
      <c r="M27" s="70" t="s">
        <v>22</v>
      </c>
      <c r="N27" s="70"/>
      <c r="O27" s="70"/>
      <c r="P27" s="70"/>
    </row>
    <row r="28" spans="2:21" x14ac:dyDescent="0.2">
      <c r="B28" s="86"/>
      <c r="C28" s="87" t="s">
        <v>21</v>
      </c>
      <c r="D28" s="185"/>
      <c r="E28" s="185"/>
      <c r="F28" s="185"/>
      <c r="G28" s="185"/>
      <c r="H28" s="185"/>
      <c r="I28" s="185"/>
      <c r="J28" s="185"/>
      <c r="K28" s="185"/>
      <c r="L28" s="185"/>
      <c r="M28" s="70" t="s">
        <v>36</v>
      </c>
      <c r="N28" s="70"/>
      <c r="O28" s="70"/>
      <c r="P28" s="70"/>
    </row>
    <row r="29" spans="2:21" x14ac:dyDescent="0.2">
      <c r="B29" s="161" t="s">
        <v>23</v>
      </c>
      <c r="C29" s="161"/>
      <c r="D29" s="161"/>
      <c r="E29" s="161"/>
      <c r="H29" s="170"/>
      <c r="I29" s="170"/>
      <c r="J29" s="170"/>
      <c r="K29" s="170"/>
      <c r="L29" s="170"/>
    </row>
    <row r="30" spans="2:21" x14ac:dyDescent="0.5">
      <c r="C30" s="87" t="s">
        <v>21</v>
      </c>
      <c r="D30" s="184"/>
      <c r="E30" s="184"/>
      <c r="F30" s="184"/>
      <c r="G30" s="184"/>
      <c r="H30" s="184"/>
      <c r="I30" s="184"/>
      <c r="J30" s="184"/>
      <c r="K30" s="184"/>
      <c r="L30" s="184"/>
      <c r="M30" s="88" t="s">
        <v>37</v>
      </c>
      <c r="N30" s="88"/>
      <c r="O30" s="88"/>
      <c r="P30" s="88"/>
      <c r="Q30" s="89"/>
    </row>
    <row r="31" spans="2:21" x14ac:dyDescent="0.5">
      <c r="C31" s="87"/>
      <c r="D31" s="67"/>
      <c r="E31" s="67"/>
      <c r="F31" s="67"/>
      <c r="G31" s="67"/>
      <c r="H31" s="67"/>
      <c r="I31" s="67"/>
      <c r="J31" s="67"/>
      <c r="K31" s="67"/>
      <c r="L31" s="67"/>
      <c r="M31" s="88"/>
      <c r="N31" s="88"/>
      <c r="O31" s="88"/>
      <c r="P31" s="88"/>
      <c r="Q31" s="89"/>
    </row>
    <row r="32" spans="2:21" ht="22.5" x14ac:dyDescent="0.2">
      <c r="C32" s="92" t="s">
        <v>122</v>
      </c>
      <c r="D32" s="70" t="s">
        <v>19</v>
      </c>
      <c r="E32" s="70"/>
      <c r="F32" s="92" t="s">
        <v>122</v>
      </c>
      <c r="G32" s="70" t="s">
        <v>20</v>
      </c>
      <c r="H32" s="70"/>
      <c r="J32" s="170" t="s">
        <v>34</v>
      </c>
      <c r="K32" s="170"/>
      <c r="L32" s="170"/>
      <c r="M32" s="170"/>
      <c r="N32" s="170"/>
      <c r="O32" s="170"/>
      <c r="P32" s="170"/>
      <c r="Q32" s="170"/>
    </row>
    <row r="33" spans="10:17" x14ac:dyDescent="0.2">
      <c r="J33" s="67"/>
      <c r="K33" s="68"/>
      <c r="L33" s="182" t="s">
        <v>35</v>
      </c>
      <c r="M33" s="182"/>
      <c r="N33" s="182"/>
      <c r="O33" s="182"/>
      <c r="P33" s="68"/>
      <c r="Q33" s="67"/>
    </row>
    <row r="34" spans="10:17" x14ac:dyDescent="0.2">
      <c r="K34" s="182" t="s">
        <v>33</v>
      </c>
      <c r="L34" s="182"/>
      <c r="M34" s="182"/>
      <c r="N34" s="182"/>
      <c r="O34" s="182"/>
      <c r="P34" s="182"/>
    </row>
    <row r="35" spans="10:17" x14ac:dyDescent="0.2">
      <c r="J35" s="70" t="s">
        <v>24</v>
      </c>
      <c r="K35" s="70"/>
      <c r="L35" s="70" t="s">
        <v>25</v>
      </c>
      <c r="M35" s="169"/>
      <c r="N35" s="169"/>
      <c r="O35" s="169"/>
      <c r="P35" s="70" t="s">
        <v>26</v>
      </c>
      <c r="Q35" s="90"/>
    </row>
    <row r="36" spans="10:17" x14ac:dyDescent="0.2">
      <c r="K36" s="91"/>
    </row>
  </sheetData>
  <sheetProtection algorithmName="SHA-512" hashValue="tecB+4vZNFD7DVxezFJ20/Hh12NDOQKgDE1OpdtYDCjALsoI5PL8NhnpwAvbUqJTwE1eXklYzy0Zm68aTTm0nA==" saltValue="6X/fTEPISYj68jsVv1uQ/g==" spinCount="100000" sheet="1" objects="1" scenarios="1"/>
  <mergeCells count="51">
    <mergeCell ref="P1:Q1"/>
    <mergeCell ref="E11:F11"/>
    <mergeCell ref="O11:P11"/>
    <mergeCell ref="B6:Q6"/>
    <mergeCell ref="K34:P34"/>
    <mergeCell ref="D9:H9"/>
    <mergeCell ref="L33:O33"/>
    <mergeCell ref="D26:L26"/>
    <mergeCell ref="D27:L27"/>
    <mergeCell ref="D28:L28"/>
    <mergeCell ref="D30:L30"/>
    <mergeCell ref="L16:M16"/>
    <mergeCell ref="N16:Q16"/>
    <mergeCell ref="B11:D11"/>
    <mergeCell ref="J32:Q32"/>
    <mergeCell ref="I9:J9"/>
    <mergeCell ref="B21:H21"/>
    <mergeCell ref="G22:H22"/>
    <mergeCell ref="B16:C17"/>
    <mergeCell ref="B18:C18"/>
    <mergeCell ref="B19:C19"/>
    <mergeCell ref="D16:K16"/>
    <mergeCell ref="C22:D22"/>
    <mergeCell ref="G23:H23"/>
    <mergeCell ref="J22:K22"/>
    <mergeCell ref="E22:F22"/>
    <mergeCell ref="M35:O35"/>
    <mergeCell ref="H29:L29"/>
    <mergeCell ref="B29:E29"/>
    <mergeCell ref="N23:O23"/>
    <mergeCell ref="B25:D25"/>
    <mergeCell ref="E23:F23"/>
    <mergeCell ref="C23:D23"/>
    <mergeCell ref="N22:O22"/>
    <mergeCell ref="P22:Q22"/>
    <mergeCell ref="J21:Q21"/>
    <mergeCell ref="J23:K23"/>
    <mergeCell ref="L23:M23"/>
    <mergeCell ref="L22:M22"/>
    <mergeCell ref="P23:Q23"/>
    <mergeCell ref="B7:Q7"/>
    <mergeCell ref="B15:D15"/>
    <mergeCell ref="K11:L11"/>
    <mergeCell ref="C10:L10"/>
    <mergeCell ref="B9:C9"/>
    <mergeCell ref="K9:L9"/>
    <mergeCell ref="M9:N9"/>
    <mergeCell ref="O9:Q9"/>
    <mergeCell ref="O10:Q10"/>
    <mergeCell ref="C12:Q12"/>
    <mergeCell ref="C13:Q13"/>
  </mergeCells>
  <pageMargins left="0.52" right="0.11811023622047245" top="0.19" bottom="0.35433070866141736" header="0.17" footer="0.31496062992125984"/>
  <pageSetup paperSize="9" orientation="portrait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AB50"/>
  <sheetViews>
    <sheetView view="pageLayout" zoomScaleNormal="100" workbookViewId="0">
      <selection activeCell="AF54" sqref="AF54"/>
    </sheetView>
  </sheetViews>
  <sheetFormatPr defaultColWidth="9" defaultRowHeight="18.75" x14ac:dyDescent="0.45"/>
  <cols>
    <col min="1" max="1" width="3.75" style="64" customWidth="1"/>
    <col min="2" max="2" width="8" style="64" customWidth="1"/>
    <col min="3" max="10" width="3.875" style="64" customWidth="1"/>
    <col min="11" max="11" width="4.625" style="64" customWidth="1"/>
    <col min="12" max="12" width="4.75" style="64" customWidth="1"/>
    <col min="13" max="17" width="4.25" style="64" customWidth="1"/>
    <col min="18" max="18" width="3.5" style="64" customWidth="1"/>
    <col min="19" max="19" width="3.125" style="64" customWidth="1"/>
    <col min="20" max="20" width="3.25" style="64" customWidth="1"/>
    <col min="21" max="21" width="3.875" style="7" customWidth="1"/>
    <col min="22" max="16384" width="9" style="7"/>
  </cols>
  <sheetData>
    <row r="1" spans="1:28" ht="24" customHeight="1" thickBot="1" x14ac:dyDescent="0.5">
      <c r="A1" s="56"/>
      <c r="B1" s="56"/>
      <c r="C1" s="233" t="s">
        <v>44</v>
      </c>
      <c r="D1" s="234"/>
      <c r="E1" s="234"/>
      <c r="F1" s="234"/>
      <c r="G1" s="234"/>
      <c r="H1" s="234"/>
      <c r="I1" s="234"/>
      <c r="J1" s="234"/>
      <c r="K1" s="234"/>
      <c r="L1" s="234"/>
      <c r="M1" s="233" t="s">
        <v>45</v>
      </c>
      <c r="N1" s="234"/>
      <c r="O1" s="234"/>
      <c r="P1" s="234"/>
      <c r="Q1" s="234"/>
      <c r="R1" s="235" t="s">
        <v>61</v>
      </c>
      <c r="S1" s="235" t="s">
        <v>78</v>
      </c>
      <c r="T1" s="230" t="s">
        <v>31</v>
      </c>
    </row>
    <row r="2" spans="1:28" ht="95.25" customHeight="1" x14ac:dyDescent="0.45">
      <c r="A2" s="228" t="s">
        <v>42</v>
      </c>
      <c r="B2" s="228" t="s">
        <v>43</v>
      </c>
      <c r="C2" s="57" t="s">
        <v>76</v>
      </c>
      <c r="D2" s="57" t="s">
        <v>77</v>
      </c>
      <c r="E2" s="58" t="s">
        <v>65</v>
      </c>
      <c r="F2" s="58" t="s">
        <v>66</v>
      </c>
      <c r="G2" s="58" t="s">
        <v>67</v>
      </c>
      <c r="H2" s="58" t="s">
        <v>68</v>
      </c>
      <c r="I2" s="58" t="s">
        <v>69</v>
      </c>
      <c r="J2" s="58" t="s">
        <v>70</v>
      </c>
      <c r="K2" s="109" t="s">
        <v>61</v>
      </c>
      <c r="L2" s="109" t="s">
        <v>78</v>
      </c>
      <c r="M2" s="58" t="s">
        <v>71</v>
      </c>
      <c r="N2" s="58" t="s">
        <v>72</v>
      </c>
      <c r="O2" s="58" t="s">
        <v>73</v>
      </c>
      <c r="P2" s="58" t="s">
        <v>74</v>
      </c>
      <c r="Q2" s="58" t="s">
        <v>75</v>
      </c>
      <c r="R2" s="236"/>
      <c r="S2" s="236"/>
      <c r="T2" s="231"/>
    </row>
    <row r="3" spans="1:28" ht="12" customHeight="1" x14ac:dyDescent="0.45">
      <c r="A3" s="229"/>
      <c r="B3" s="229"/>
      <c r="C3" s="108">
        <v>3</v>
      </c>
      <c r="D3" s="108">
        <v>3</v>
      </c>
      <c r="E3" s="108">
        <v>3</v>
      </c>
      <c r="F3" s="108">
        <v>3</v>
      </c>
      <c r="G3" s="108">
        <v>3</v>
      </c>
      <c r="H3" s="108">
        <v>3</v>
      </c>
      <c r="I3" s="108">
        <v>3</v>
      </c>
      <c r="J3" s="108">
        <v>3</v>
      </c>
      <c r="K3" s="108">
        <f>SUM(C3:J3)</f>
        <v>24</v>
      </c>
      <c r="L3" s="108" t="str">
        <f>IF(K3&gt;=20,"3",IF(K3&gt;=15,"2",IF(K3&gt;=12,"1",IF(K3&gt;=0,"0"))))</f>
        <v>3</v>
      </c>
      <c r="M3" s="108">
        <v>9</v>
      </c>
      <c r="N3" s="108">
        <v>6</v>
      </c>
      <c r="O3" s="108">
        <v>9</v>
      </c>
      <c r="P3" s="108">
        <v>6</v>
      </c>
      <c r="Q3" s="108">
        <v>6</v>
      </c>
      <c r="R3" s="110">
        <f>SUM(M3:Q3)</f>
        <v>36</v>
      </c>
      <c r="S3" s="110" t="str">
        <f>IF(R3&gt;=30,"3",IF(R3&gt;=23,"2",IF(R3&gt;=18,"1",IF(R3&gt;=0,"0",))))</f>
        <v>3</v>
      </c>
      <c r="T3" s="232"/>
    </row>
    <row r="4" spans="1:28" ht="12" hidden="1" customHeight="1" x14ac:dyDescent="0.45">
      <c r="A4" s="53"/>
      <c r="B4" s="53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60"/>
      <c r="S4" s="60"/>
      <c r="T4" s="61"/>
    </row>
    <row r="5" spans="1:28" ht="12" hidden="1" customHeight="1" x14ac:dyDescent="0.45">
      <c r="A5" s="53"/>
      <c r="B5" s="53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60"/>
      <c r="S5" s="60"/>
      <c r="T5" s="61"/>
    </row>
    <row r="6" spans="1:28" ht="12" customHeight="1" x14ac:dyDescent="0.45">
      <c r="A6" s="46">
        <f>IF('1-4'!A6&lt;&gt;"", '1-4'!A6, "")</f>
        <v>1</v>
      </c>
      <c r="B6" s="46">
        <f>IF('1-4'!A6&lt;&gt;"", '1-4'!B6, "")</f>
        <v>69001</v>
      </c>
      <c r="C6" s="25">
        <v>3</v>
      </c>
      <c r="D6" s="25">
        <v>3</v>
      </c>
      <c r="E6" s="25">
        <v>3</v>
      </c>
      <c r="F6" s="25">
        <v>3</v>
      </c>
      <c r="G6" s="25">
        <v>3</v>
      </c>
      <c r="H6" s="25">
        <v>3</v>
      </c>
      <c r="I6" s="25">
        <v>3</v>
      </c>
      <c r="J6" s="25">
        <v>3</v>
      </c>
      <c r="K6" s="54">
        <f>IF('1-4'!$A6="","", IF(COUNT(C6:J6)=0,"", SUM(C6:J6)))</f>
        <v>24</v>
      </c>
      <c r="L6" s="54" cm="1">
        <f t="array" ref="L6">IF('1-4'!$A6="","", _xlfn.IFS(K6="","", K6&gt;=20,3, K6&gt;=15,2, K6&gt;=12,1, K6&gt;=0,0))</f>
        <v>3</v>
      </c>
      <c r="M6" s="25">
        <v>9</v>
      </c>
      <c r="N6" s="25">
        <v>6</v>
      </c>
      <c r="O6" s="25">
        <v>9</v>
      </c>
      <c r="P6" s="25">
        <v>6</v>
      </c>
      <c r="Q6" s="25">
        <v>6</v>
      </c>
      <c r="R6" s="54">
        <f>IF('1-4'!$A6="","", IF(COUNT(M6:Q6)=0,"", SUM(M6:Q6)))</f>
        <v>36</v>
      </c>
      <c r="S6" s="62" cm="1">
        <f t="array" ref="S6">IF('1-4'!$A6="","", _xlfn.IFS(R6="","", R6&gt;=30,3, R6&gt;=23,2, R6&gt;=18,1, R6&gt;=0,0))</f>
        <v>3</v>
      </c>
      <c r="T6" s="63"/>
    </row>
    <row r="7" spans="1:28" ht="12" customHeight="1" x14ac:dyDescent="0.45">
      <c r="A7" s="46">
        <f>IF('1-4'!A7&lt;&gt;"", '1-4'!A7, "")</f>
        <v>2</v>
      </c>
      <c r="B7" s="46">
        <f>IF('1-4'!A7&lt;&gt;"", '1-4'!B7, "")</f>
        <v>69002</v>
      </c>
      <c r="C7" s="25">
        <v>1</v>
      </c>
      <c r="D7" s="25">
        <v>1</v>
      </c>
      <c r="E7" s="25">
        <v>3</v>
      </c>
      <c r="F7" s="25">
        <v>3</v>
      </c>
      <c r="G7" s="25">
        <v>1</v>
      </c>
      <c r="H7" s="25">
        <v>2</v>
      </c>
      <c r="I7" s="25">
        <v>3</v>
      </c>
      <c r="J7" s="25">
        <v>1</v>
      </c>
      <c r="K7" s="54">
        <f>IF('1-4'!$A7="","", IF(COUNT(C7:J7)=0,"", SUM(C7:J7)))</f>
        <v>15</v>
      </c>
      <c r="L7" s="54" cm="1">
        <f t="array" ref="L7">IF('1-4'!$A7="","", _xlfn.IFS(K7="","", K7&gt;=20,3, K7&gt;=15,2, K7&gt;=12,1, K7&gt;=0,0))</f>
        <v>2</v>
      </c>
      <c r="M7" s="25">
        <v>6</v>
      </c>
      <c r="N7" s="25">
        <v>3</v>
      </c>
      <c r="O7" s="25">
        <v>8</v>
      </c>
      <c r="P7" s="25">
        <v>3</v>
      </c>
      <c r="Q7" s="25">
        <v>3</v>
      </c>
      <c r="R7" s="54">
        <f>IF('1-4'!$A7="","", IF(COUNT(M7:Q7)=0,"", SUM(M7:Q7)))</f>
        <v>23</v>
      </c>
      <c r="S7" s="62" cm="1">
        <f t="array" ref="S7">IF('1-4'!$A7="","", _xlfn.IFS(R7="","", R7&gt;=30,3, R7&gt;=23,2, R7&gt;=18,1, R7&gt;=0,0))</f>
        <v>2</v>
      </c>
      <c r="T7" s="63"/>
    </row>
    <row r="8" spans="1:28" ht="12" customHeight="1" x14ac:dyDescent="0.45">
      <c r="A8" s="46">
        <f>IF('1-4'!A8&lt;&gt;"", '1-4'!A8, "")</f>
        <v>3</v>
      </c>
      <c r="B8" s="46">
        <f>IF('1-4'!A8&lt;&gt;"", '1-4'!B8, "")</f>
        <v>69003</v>
      </c>
      <c r="C8" s="25"/>
      <c r="D8" s="25"/>
      <c r="E8" s="25"/>
      <c r="F8" s="25"/>
      <c r="G8" s="25"/>
      <c r="H8" s="25"/>
      <c r="I8" s="25"/>
      <c r="J8" s="25"/>
      <c r="K8" s="54" t="str">
        <f>IF('1-4'!$A8="","", IF(COUNT(C8:J8)=0,"", SUM(C8:J8)))</f>
        <v/>
      </c>
      <c r="L8" s="54" t="str" cm="1">
        <f t="array" ref="L8">IF('1-4'!$A8="","", _xlfn.IFS(K8="","", K8&gt;=20,3, K8&gt;=15,2, K8&gt;=12,1, K8&gt;=0,0))</f>
        <v/>
      </c>
      <c r="M8" s="25">
        <v>7</v>
      </c>
      <c r="N8" s="25">
        <v>5</v>
      </c>
      <c r="O8" s="25">
        <v>4</v>
      </c>
      <c r="P8" s="25">
        <v>3</v>
      </c>
      <c r="Q8" s="25">
        <v>6</v>
      </c>
      <c r="R8" s="54">
        <f>IF('1-4'!$A8="","", IF(COUNT(M8:Q8)=0,"", SUM(M8:Q8)))</f>
        <v>25</v>
      </c>
      <c r="S8" s="62" cm="1">
        <f t="array" ref="S8">IF('1-4'!$A8="","", _xlfn.IFS(R8="","", R8&gt;=30,3, R8&gt;=23,2, R8&gt;=18,1, R8&gt;=0,0))</f>
        <v>2</v>
      </c>
      <c r="T8" s="63"/>
    </row>
    <row r="9" spans="1:28" ht="12" customHeight="1" x14ac:dyDescent="0.45">
      <c r="A9" s="46">
        <f>IF('1-4'!A9&lt;&gt;"", '1-4'!A9, "")</f>
        <v>4</v>
      </c>
      <c r="B9" s="46">
        <f>IF('1-4'!A9&lt;&gt;"", '1-4'!B9, "")</f>
        <v>69004</v>
      </c>
      <c r="C9" s="25"/>
      <c r="D9" s="25"/>
      <c r="E9" s="25"/>
      <c r="F9" s="25"/>
      <c r="G9" s="25"/>
      <c r="H9" s="25"/>
      <c r="I9" s="25"/>
      <c r="J9" s="25"/>
      <c r="K9" s="54" t="str">
        <f>IF('1-4'!$A9="","", IF(COUNT(C9:J9)=0,"", SUM(C9:J9)))</f>
        <v/>
      </c>
      <c r="L9" s="54" t="str" cm="1">
        <f t="array" ref="L9">IF('1-4'!$A9="","", _xlfn.IFS(K9="","", K9&gt;=20,3, K9&gt;=15,2, K9&gt;=12,1, K9&gt;=0,0))</f>
        <v/>
      </c>
      <c r="M9" s="25"/>
      <c r="N9" s="25"/>
      <c r="O9" s="25"/>
      <c r="P9" s="25"/>
      <c r="Q9" s="25"/>
      <c r="R9" s="54" t="str">
        <f>IF('1-4'!$A9="","", IF(COUNT(M9:Q9)=0,"", SUM(M9:Q9)))</f>
        <v/>
      </c>
      <c r="S9" s="62" t="str" cm="1">
        <f t="array" ref="S9">IF('1-4'!$A9="","", _xlfn.IFS(R9="","", R9&gt;=30,3, R9&gt;=23,2, R9&gt;=18,1, R9&gt;=0,0))</f>
        <v/>
      </c>
      <c r="T9" s="63"/>
      <c r="AB9" s="8"/>
    </row>
    <row r="10" spans="1:28" ht="12" customHeight="1" x14ac:dyDescent="0.45">
      <c r="A10" s="46">
        <f>IF('1-4'!A10&lt;&gt;"", '1-4'!A10, "")</f>
        <v>5</v>
      </c>
      <c r="B10" s="46">
        <f>IF('1-4'!A10&lt;&gt;"", '1-4'!B10, "")</f>
        <v>69005</v>
      </c>
      <c r="C10" s="25"/>
      <c r="D10" s="25"/>
      <c r="E10" s="25"/>
      <c r="F10" s="25"/>
      <c r="G10" s="25"/>
      <c r="H10" s="25"/>
      <c r="I10" s="25"/>
      <c r="J10" s="25"/>
      <c r="K10" s="54" t="str">
        <f>IF('1-4'!$A10="","", IF(COUNT(C10:J10)=0,"", SUM(C10:J10)))</f>
        <v/>
      </c>
      <c r="L10" s="54" t="str" cm="1">
        <f t="array" ref="L10">IF('1-4'!$A10="","", _xlfn.IFS(K10="","", K10&gt;=20,3, K10&gt;=15,2, K10&gt;=12,1, K10&gt;=0,0))</f>
        <v/>
      </c>
      <c r="M10" s="25"/>
      <c r="N10" s="25"/>
      <c r="O10" s="25"/>
      <c r="P10" s="25"/>
      <c r="Q10" s="25"/>
      <c r="R10" s="54" t="str">
        <f>IF('1-4'!$A10="","", IF(COUNT(M10:Q10)=0,"", SUM(M10:Q10)))</f>
        <v/>
      </c>
      <c r="S10" s="62" t="str" cm="1">
        <f t="array" ref="S10">IF('1-4'!$A10="","", _xlfn.IFS(R10="","", R10&gt;=30,3, R10&gt;=23,2, R10&gt;=18,1, R10&gt;=0,0))</f>
        <v/>
      </c>
      <c r="T10" s="63"/>
    </row>
    <row r="11" spans="1:28" ht="12" customHeight="1" x14ac:dyDescent="0.45">
      <c r="A11" s="46">
        <f>IF('1-4'!A11&lt;&gt;"", '1-4'!A11, "")</f>
        <v>6</v>
      </c>
      <c r="B11" s="46">
        <f>IF('1-4'!A11&lt;&gt;"", '1-4'!B11, "")</f>
        <v>69006</v>
      </c>
      <c r="C11" s="25"/>
      <c r="D11" s="25"/>
      <c r="E11" s="25"/>
      <c r="F11" s="25"/>
      <c r="G11" s="25"/>
      <c r="H11" s="25"/>
      <c r="I11" s="25"/>
      <c r="J11" s="25"/>
      <c r="K11" s="54" t="str">
        <f>IF('1-4'!$A11="","", IF(COUNT(C11:J11)=0,"", SUM(C11:J11)))</f>
        <v/>
      </c>
      <c r="L11" s="54" t="str" cm="1">
        <f t="array" ref="L11">IF('1-4'!$A11="","", _xlfn.IFS(K11="","", K11&gt;=20,3, K11&gt;=15,2, K11&gt;=12,1, K11&gt;=0,0))</f>
        <v/>
      </c>
      <c r="M11" s="25"/>
      <c r="N11" s="25"/>
      <c r="O11" s="25"/>
      <c r="P11" s="25"/>
      <c r="Q11" s="25"/>
      <c r="R11" s="54" t="str">
        <f>IF('1-4'!$A11="","", IF(COUNT(M11:Q11)=0,"", SUM(M11:Q11)))</f>
        <v/>
      </c>
      <c r="S11" s="62" t="str" cm="1">
        <f t="array" ref="S11">IF('1-4'!$A11="","", _xlfn.IFS(R11="","", R11&gt;=30,3, R11&gt;=23,2, R11&gt;=18,1, R11&gt;=0,0))</f>
        <v/>
      </c>
      <c r="T11" s="63"/>
    </row>
    <row r="12" spans="1:28" ht="12" customHeight="1" x14ac:dyDescent="0.45">
      <c r="A12" s="46">
        <f>IF('1-4'!A12&lt;&gt;"", '1-4'!A12, "")</f>
        <v>7</v>
      </c>
      <c r="B12" s="46">
        <f>IF('1-4'!A12&lt;&gt;"", '1-4'!B12, "")</f>
        <v>69007</v>
      </c>
      <c r="C12" s="25"/>
      <c r="D12" s="25"/>
      <c r="E12" s="25"/>
      <c r="F12" s="25"/>
      <c r="G12" s="25"/>
      <c r="H12" s="25"/>
      <c r="I12" s="25"/>
      <c r="J12" s="25"/>
      <c r="K12" s="54" t="str">
        <f>IF('1-4'!$A12="","", IF(COUNT(C12:J12)=0,"", SUM(C12:J12)))</f>
        <v/>
      </c>
      <c r="L12" s="54" t="str" cm="1">
        <f t="array" ref="L12">IF('1-4'!$A12="","", _xlfn.IFS(K12="","", K12&gt;=20,3, K12&gt;=15,2, K12&gt;=12,1, K12&gt;=0,0))</f>
        <v/>
      </c>
      <c r="M12" s="25"/>
      <c r="N12" s="25"/>
      <c r="O12" s="25"/>
      <c r="P12" s="25"/>
      <c r="Q12" s="25"/>
      <c r="R12" s="54" t="str">
        <f>IF('1-4'!$A12="","", IF(COUNT(M12:Q12)=0,"", SUM(M12:Q12)))</f>
        <v/>
      </c>
      <c r="S12" s="62" t="str" cm="1">
        <f t="array" ref="S12">IF('1-4'!$A12="","", _xlfn.IFS(R12="","", R12&gt;=30,3, R12&gt;=23,2, R12&gt;=18,1, R12&gt;=0,0))</f>
        <v/>
      </c>
      <c r="T12" s="63"/>
    </row>
    <row r="13" spans="1:28" ht="12" customHeight="1" x14ac:dyDescent="0.45">
      <c r="A13" s="46">
        <f>IF('1-4'!A13&lt;&gt;"", '1-4'!A13, "")</f>
        <v>8</v>
      </c>
      <c r="B13" s="46">
        <f>IF('1-4'!A13&lt;&gt;"", '1-4'!B13, "")</f>
        <v>69008</v>
      </c>
      <c r="C13" s="25"/>
      <c r="D13" s="25"/>
      <c r="E13" s="25"/>
      <c r="F13" s="25"/>
      <c r="G13" s="25"/>
      <c r="H13" s="25"/>
      <c r="I13" s="25"/>
      <c r="J13" s="25"/>
      <c r="K13" s="54" t="str">
        <f>IF('1-4'!$A13="","", IF(COUNT(C13:J13)=0,"", SUM(C13:J13)))</f>
        <v/>
      </c>
      <c r="L13" s="54" t="str" cm="1">
        <f t="array" ref="L13">IF('1-4'!$A13="","", _xlfn.IFS(K13="","", K13&gt;=20,3, K13&gt;=15,2, K13&gt;=12,1, K13&gt;=0,0))</f>
        <v/>
      </c>
      <c r="M13" s="25"/>
      <c r="N13" s="25"/>
      <c r="O13" s="25"/>
      <c r="P13" s="25"/>
      <c r="Q13" s="25"/>
      <c r="R13" s="54" t="str">
        <f>IF('1-4'!$A13="","", IF(COUNT(M13:Q13)=0,"", SUM(M13:Q13)))</f>
        <v/>
      </c>
      <c r="S13" s="62" t="str" cm="1">
        <f t="array" ref="S13">IF('1-4'!$A13="","", _xlfn.IFS(R13="","", R13&gt;=30,3, R13&gt;=23,2, R13&gt;=18,1, R13&gt;=0,0))</f>
        <v/>
      </c>
      <c r="T13" s="63"/>
    </row>
    <row r="14" spans="1:28" ht="12" customHeight="1" x14ac:dyDescent="0.45">
      <c r="A14" s="46">
        <f>IF('1-4'!A14&lt;&gt;"", '1-4'!A14, "")</f>
        <v>9</v>
      </c>
      <c r="B14" s="46">
        <f>IF('1-4'!A14&lt;&gt;"", '1-4'!B14, "")</f>
        <v>69009</v>
      </c>
      <c r="C14" s="25"/>
      <c r="D14" s="25"/>
      <c r="E14" s="25"/>
      <c r="F14" s="25"/>
      <c r="G14" s="25"/>
      <c r="H14" s="25"/>
      <c r="I14" s="25"/>
      <c r="J14" s="25"/>
      <c r="K14" s="54" t="str">
        <f>IF('1-4'!$A14="","", IF(COUNT(C14:J14)=0,"", SUM(C14:J14)))</f>
        <v/>
      </c>
      <c r="L14" s="54" t="str" cm="1">
        <f t="array" ref="L14">IF('1-4'!$A14="","", _xlfn.IFS(K14="","", K14&gt;=20,3, K14&gt;=15,2, K14&gt;=12,1, K14&gt;=0,0))</f>
        <v/>
      </c>
      <c r="M14" s="25"/>
      <c r="N14" s="25"/>
      <c r="O14" s="25"/>
      <c r="P14" s="25"/>
      <c r="Q14" s="25"/>
      <c r="R14" s="54" t="str">
        <f>IF('1-4'!$A14="","", IF(COUNT(M14:Q14)=0,"", SUM(M14:Q14)))</f>
        <v/>
      </c>
      <c r="S14" s="62" t="str" cm="1">
        <f t="array" ref="S14">IF('1-4'!$A14="","", _xlfn.IFS(R14="","", R14&gt;=30,3, R14&gt;=23,2, R14&gt;=18,1, R14&gt;=0,0))</f>
        <v/>
      </c>
      <c r="T14" s="63"/>
    </row>
    <row r="15" spans="1:28" ht="12" customHeight="1" x14ac:dyDescent="0.45">
      <c r="A15" s="46">
        <f>IF('1-4'!A15&lt;&gt;"", '1-4'!A15, "")</f>
        <v>10</v>
      </c>
      <c r="B15" s="46">
        <f>IF('1-4'!A15&lt;&gt;"", '1-4'!B15, "")</f>
        <v>69010</v>
      </c>
      <c r="C15" s="25"/>
      <c r="D15" s="25"/>
      <c r="E15" s="25"/>
      <c r="F15" s="25"/>
      <c r="G15" s="25"/>
      <c r="H15" s="25"/>
      <c r="I15" s="25"/>
      <c r="J15" s="25"/>
      <c r="K15" s="54" t="str">
        <f>IF('1-4'!$A15="","", IF(COUNT(C15:J15)=0,"", SUM(C15:J15)))</f>
        <v/>
      </c>
      <c r="L15" s="54" t="str" cm="1">
        <f t="array" ref="L15">IF('1-4'!$A15="","", _xlfn.IFS(K15="","", K15&gt;=20,3, K15&gt;=15,2, K15&gt;=12,1, K15&gt;=0,0))</f>
        <v/>
      </c>
      <c r="M15" s="25"/>
      <c r="N15" s="25"/>
      <c r="O15" s="25"/>
      <c r="P15" s="25"/>
      <c r="Q15" s="25"/>
      <c r="R15" s="54" t="str">
        <f>IF('1-4'!$A15="","", IF(COUNT(M15:Q15)=0,"", SUM(M15:Q15)))</f>
        <v/>
      </c>
      <c r="S15" s="62" t="str" cm="1">
        <f t="array" ref="S15">IF('1-4'!$A15="","", _xlfn.IFS(R15="","", R15&gt;=30,3, R15&gt;=23,2, R15&gt;=18,1, R15&gt;=0,0))</f>
        <v/>
      </c>
      <c r="T15" s="63"/>
    </row>
    <row r="16" spans="1:28" ht="12" customHeight="1" x14ac:dyDescent="0.45">
      <c r="A16" s="46">
        <f>IF('1-4'!A16&lt;&gt;"", '1-4'!A16, "")</f>
        <v>11</v>
      </c>
      <c r="B16" s="46">
        <f>IF('1-4'!A16&lt;&gt;"", '1-4'!B16, "")</f>
        <v>69011</v>
      </c>
      <c r="C16" s="25"/>
      <c r="D16" s="25"/>
      <c r="E16" s="25"/>
      <c r="F16" s="25"/>
      <c r="G16" s="25"/>
      <c r="H16" s="25"/>
      <c r="I16" s="25"/>
      <c r="J16" s="25"/>
      <c r="K16" s="54" t="str">
        <f>IF('1-4'!$A16="","", IF(COUNT(C16:J16)=0,"", SUM(C16:J16)))</f>
        <v/>
      </c>
      <c r="L16" s="54" t="str" cm="1">
        <f t="array" ref="L16">IF('1-4'!$A16="","", _xlfn.IFS(K16="","", K16&gt;=20,3, K16&gt;=15,2, K16&gt;=12,1, K16&gt;=0,0))</f>
        <v/>
      </c>
      <c r="M16" s="25"/>
      <c r="N16" s="25"/>
      <c r="O16" s="25"/>
      <c r="P16" s="25"/>
      <c r="Q16" s="25"/>
      <c r="R16" s="54" t="str">
        <f>IF('1-4'!$A16="","", IF(COUNT(M16:Q16)=0,"", SUM(M16:Q16)))</f>
        <v/>
      </c>
      <c r="S16" s="62" t="str" cm="1">
        <f t="array" ref="S16">IF('1-4'!$A16="","", _xlfn.IFS(R16="","", R16&gt;=30,3, R16&gt;=23,2, R16&gt;=18,1, R16&gt;=0,0))</f>
        <v/>
      </c>
      <c r="T16" s="63"/>
    </row>
    <row r="17" spans="1:20" ht="12" customHeight="1" x14ac:dyDescent="0.45">
      <c r="A17" s="46">
        <f>IF('1-4'!A17&lt;&gt;"", '1-4'!A17, "")</f>
        <v>12</v>
      </c>
      <c r="B17" s="46">
        <f>IF('1-4'!A17&lt;&gt;"", '1-4'!B17, "")</f>
        <v>69012</v>
      </c>
      <c r="C17" s="25"/>
      <c r="D17" s="25"/>
      <c r="E17" s="25"/>
      <c r="F17" s="25"/>
      <c r="G17" s="25"/>
      <c r="H17" s="25"/>
      <c r="I17" s="25"/>
      <c r="J17" s="25"/>
      <c r="K17" s="54" t="str">
        <f>IF('1-4'!$A17="","", IF(COUNT(C17:J17)=0,"", SUM(C17:J17)))</f>
        <v/>
      </c>
      <c r="L17" s="54" t="str" cm="1">
        <f t="array" ref="L17">IF('1-4'!$A17="","", _xlfn.IFS(K17="","", K17&gt;=20,3, K17&gt;=15,2, K17&gt;=12,1, K17&gt;=0,0))</f>
        <v/>
      </c>
      <c r="M17" s="25"/>
      <c r="N17" s="25"/>
      <c r="O17" s="25"/>
      <c r="P17" s="25"/>
      <c r="Q17" s="25"/>
      <c r="R17" s="54" t="str">
        <f>IF('1-4'!$A17="","", IF(COUNT(M17:Q17)=0,"", SUM(M17:Q17)))</f>
        <v/>
      </c>
      <c r="S17" s="62" t="str" cm="1">
        <f t="array" ref="S17">IF('1-4'!$A17="","", _xlfn.IFS(R17="","", R17&gt;=30,3, R17&gt;=23,2, R17&gt;=18,1, R17&gt;=0,0))</f>
        <v/>
      </c>
      <c r="T17" s="63"/>
    </row>
    <row r="18" spans="1:20" ht="12" customHeight="1" x14ac:dyDescent="0.45">
      <c r="A18" s="46">
        <f>IF('1-4'!A18&lt;&gt;"", '1-4'!A18, "")</f>
        <v>13</v>
      </c>
      <c r="B18" s="46">
        <f>IF('1-4'!A18&lt;&gt;"", '1-4'!B18, "")</f>
        <v>69013</v>
      </c>
      <c r="C18" s="25"/>
      <c r="D18" s="25"/>
      <c r="E18" s="25"/>
      <c r="F18" s="25"/>
      <c r="G18" s="25"/>
      <c r="H18" s="25"/>
      <c r="I18" s="25"/>
      <c r="J18" s="25"/>
      <c r="K18" s="54" t="str">
        <f>IF('1-4'!$A18="","", IF(COUNT(C18:J18)=0,"", SUM(C18:J18)))</f>
        <v/>
      </c>
      <c r="L18" s="54" t="str" cm="1">
        <f t="array" ref="L18">IF('1-4'!$A18="","", _xlfn.IFS(K18="","", K18&gt;=20,3, K18&gt;=15,2, K18&gt;=12,1, K18&gt;=0,0))</f>
        <v/>
      </c>
      <c r="M18" s="25"/>
      <c r="N18" s="25"/>
      <c r="O18" s="25"/>
      <c r="P18" s="25"/>
      <c r="Q18" s="25"/>
      <c r="R18" s="54" t="str">
        <f>IF('1-4'!$A18="","", IF(COUNT(M18:Q18)=0,"", SUM(M18:Q18)))</f>
        <v/>
      </c>
      <c r="S18" s="62" t="str" cm="1">
        <f t="array" ref="S18">IF('1-4'!$A18="","", _xlfn.IFS(R18="","", R18&gt;=30,3, R18&gt;=23,2, R18&gt;=18,1, R18&gt;=0,0))</f>
        <v/>
      </c>
      <c r="T18" s="63"/>
    </row>
    <row r="19" spans="1:20" ht="12" customHeight="1" x14ac:dyDescent="0.45">
      <c r="A19" s="46">
        <f>IF('1-4'!A19&lt;&gt;"", '1-4'!A19, "")</f>
        <v>14</v>
      </c>
      <c r="B19" s="46">
        <f>IF('1-4'!A19&lt;&gt;"", '1-4'!B19, "")</f>
        <v>69014</v>
      </c>
      <c r="C19" s="25"/>
      <c r="D19" s="25"/>
      <c r="E19" s="25"/>
      <c r="F19" s="25"/>
      <c r="G19" s="25"/>
      <c r="H19" s="25"/>
      <c r="I19" s="25"/>
      <c r="J19" s="25"/>
      <c r="K19" s="54" t="str">
        <f>IF('1-4'!$A19="","", IF(COUNT(C19:J19)=0,"", SUM(C19:J19)))</f>
        <v/>
      </c>
      <c r="L19" s="54" t="str" cm="1">
        <f t="array" ref="L19">IF('1-4'!$A19="","", _xlfn.IFS(K19="","", K19&gt;=20,3, K19&gt;=15,2, K19&gt;=12,1, K19&gt;=0,0))</f>
        <v/>
      </c>
      <c r="M19" s="25"/>
      <c r="N19" s="25"/>
      <c r="O19" s="25"/>
      <c r="P19" s="25"/>
      <c r="Q19" s="25"/>
      <c r="R19" s="54" t="str">
        <f>IF('1-4'!$A19="","", IF(COUNT(M19:Q19)=0,"", SUM(M19:Q19)))</f>
        <v/>
      </c>
      <c r="S19" s="62" t="str" cm="1">
        <f t="array" ref="S19">IF('1-4'!$A19="","", _xlfn.IFS(R19="","", R19&gt;=30,3, R19&gt;=23,2, R19&gt;=18,1, R19&gt;=0,0))</f>
        <v/>
      </c>
      <c r="T19" s="63"/>
    </row>
    <row r="20" spans="1:20" ht="12" customHeight="1" x14ac:dyDescent="0.45">
      <c r="A20" s="46">
        <f>IF('1-4'!A20&lt;&gt;"", '1-4'!A20, "")</f>
        <v>15</v>
      </c>
      <c r="B20" s="46">
        <f>IF('1-4'!A20&lt;&gt;"", '1-4'!B20, "")</f>
        <v>69015</v>
      </c>
      <c r="C20" s="25"/>
      <c r="D20" s="25"/>
      <c r="E20" s="25"/>
      <c r="F20" s="25"/>
      <c r="G20" s="25"/>
      <c r="H20" s="25"/>
      <c r="I20" s="25"/>
      <c r="J20" s="25"/>
      <c r="K20" s="54" t="str">
        <f>IF('1-4'!$A20="","", IF(COUNT(C20:J20)=0,"", SUM(C20:J20)))</f>
        <v/>
      </c>
      <c r="L20" s="54" t="str" cm="1">
        <f t="array" ref="L20">IF('1-4'!$A20="","", _xlfn.IFS(K20="","", K20&gt;=20,3, K20&gt;=15,2, K20&gt;=12,1, K20&gt;=0,0))</f>
        <v/>
      </c>
      <c r="M20" s="25"/>
      <c r="N20" s="25"/>
      <c r="O20" s="25"/>
      <c r="P20" s="25"/>
      <c r="Q20" s="25"/>
      <c r="R20" s="54" t="str">
        <f>IF('1-4'!$A20="","", IF(COUNT(M20:Q20)=0,"", SUM(M20:Q20)))</f>
        <v/>
      </c>
      <c r="S20" s="62" t="str" cm="1">
        <f t="array" ref="S20">IF('1-4'!$A20="","", _xlfn.IFS(R20="","", R20&gt;=30,3, R20&gt;=23,2, R20&gt;=18,1, R20&gt;=0,0))</f>
        <v/>
      </c>
      <c r="T20" s="63"/>
    </row>
    <row r="21" spans="1:20" ht="12" customHeight="1" x14ac:dyDescent="0.45">
      <c r="A21" s="46">
        <f>IF('1-4'!A21&lt;&gt;"", '1-4'!A21, "")</f>
        <v>16</v>
      </c>
      <c r="B21" s="46">
        <f>IF('1-4'!A21&lt;&gt;"", '1-4'!B21, "")</f>
        <v>69016</v>
      </c>
      <c r="C21" s="25"/>
      <c r="D21" s="25"/>
      <c r="E21" s="25"/>
      <c r="F21" s="25"/>
      <c r="G21" s="25"/>
      <c r="H21" s="25"/>
      <c r="I21" s="25"/>
      <c r="J21" s="25"/>
      <c r="K21" s="54" t="str">
        <f>IF('1-4'!$A21="","", IF(COUNT(C21:J21)=0,"", SUM(C21:J21)))</f>
        <v/>
      </c>
      <c r="L21" s="54" t="str" cm="1">
        <f t="array" ref="L21">IF('1-4'!$A21="","", _xlfn.IFS(K21="","", K21&gt;=20,3, K21&gt;=15,2, K21&gt;=12,1, K21&gt;=0,0))</f>
        <v/>
      </c>
      <c r="M21" s="25"/>
      <c r="N21" s="25"/>
      <c r="O21" s="25"/>
      <c r="P21" s="25"/>
      <c r="Q21" s="25"/>
      <c r="R21" s="54" t="str">
        <f>IF('1-4'!$A21="","", IF(COUNT(M21:Q21)=0,"", SUM(M21:Q21)))</f>
        <v/>
      </c>
      <c r="S21" s="62" t="str" cm="1">
        <f t="array" ref="S21">IF('1-4'!$A21="","", _xlfn.IFS(R21="","", R21&gt;=30,3, R21&gt;=23,2, R21&gt;=18,1, R21&gt;=0,0))</f>
        <v/>
      </c>
      <c r="T21" s="63"/>
    </row>
    <row r="22" spans="1:20" ht="12" customHeight="1" x14ac:dyDescent="0.45">
      <c r="A22" s="46">
        <f>IF('1-4'!A22&lt;&gt;"", '1-4'!A22, "")</f>
        <v>17</v>
      </c>
      <c r="B22" s="46">
        <f>IF('1-4'!A22&lt;&gt;"", '1-4'!B22, "")</f>
        <v>69017</v>
      </c>
      <c r="C22" s="25"/>
      <c r="D22" s="25"/>
      <c r="E22" s="25"/>
      <c r="F22" s="25"/>
      <c r="G22" s="25"/>
      <c r="H22" s="25"/>
      <c r="I22" s="25"/>
      <c r="J22" s="25"/>
      <c r="K22" s="54" t="str">
        <f>IF('1-4'!$A22="","", IF(COUNT(C22:J22)=0,"", SUM(C22:J22)))</f>
        <v/>
      </c>
      <c r="L22" s="54" t="str" cm="1">
        <f t="array" ref="L22">IF('1-4'!$A22="","", _xlfn.IFS(K22="","", K22&gt;=20,3, K22&gt;=15,2, K22&gt;=12,1, K22&gt;=0,0))</f>
        <v/>
      </c>
      <c r="M22" s="25"/>
      <c r="N22" s="25"/>
      <c r="O22" s="25"/>
      <c r="P22" s="25"/>
      <c r="Q22" s="25"/>
      <c r="R22" s="54" t="str">
        <f>IF('1-4'!$A22="","", IF(COUNT(M22:Q22)=0,"", SUM(M22:Q22)))</f>
        <v/>
      </c>
      <c r="S22" s="62" t="str" cm="1">
        <f t="array" ref="S22">IF('1-4'!$A22="","", _xlfn.IFS(R22="","", R22&gt;=30,3, R22&gt;=23,2, R22&gt;=18,1, R22&gt;=0,0))</f>
        <v/>
      </c>
      <c r="T22" s="63"/>
    </row>
    <row r="23" spans="1:20" ht="12" customHeight="1" x14ac:dyDescent="0.45">
      <c r="A23" s="46">
        <f>IF('1-4'!A23&lt;&gt;"", '1-4'!A23, "")</f>
        <v>18</v>
      </c>
      <c r="B23" s="46">
        <f>IF('1-4'!A23&lt;&gt;"", '1-4'!B23, "")</f>
        <v>69018</v>
      </c>
      <c r="C23" s="25"/>
      <c r="D23" s="25"/>
      <c r="E23" s="25"/>
      <c r="F23" s="25"/>
      <c r="G23" s="25"/>
      <c r="H23" s="25"/>
      <c r="I23" s="25"/>
      <c r="J23" s="25"/>
      <c r="K23" s="54" t="str">
        <f>IF('1-4'!$A23="","", IF(COUNT(C23:J23)=0,"", SUM(C23:J23)))</f>
        <v/>
      </c>
      <c r="L23" s="54" t="str" cm="1">
        <f t="array" ref="L23">IF('1-4'!$A23="","", _xlfn.IFS(K23="","", K23&gt;=20,3, K23&gt;=15,2, K23&gt;=12,1, K23&gt;=0,0))</f>
        <v/>
      </c>
      <c r="M23" s="25"/>
      <c r="N23" s="25"/>
      <c r="O23" s="25"/>
      <c r="P23" s="25"/>
      <c r="Q23" s="25"/>
      <c r="R23" s="54" t="str">
        <f>IF('1-4'!$A23="","", IF(COUNT(M23:Q23)=0,"", SUM(M23:Q23)))</f>
        <v/>
      </c>
      <c r="S23" s="62" t="str" cm="1">
        <f t="array" ref="S23">IF('1-4'!$A23="","", _xlfn.IFS(R23="","", R23&gt;=30,3, R23&gt;=23,2, R23&gt;=18,1, R23&gt;=0,0))</f>
        <v/>
      </c>
      <c r="T23" s="63"/>
    </row>
    <row r="24" spans="1:20" ht="12" customHeight="1" x14ac:dyDescent="0.45">
      <c r="A24" s="46">
        <f>IF('1-4'!A24&lt;&gt;"", '1-4'!A24, "")</f>
        <v>19</v>
      </c>
      <c r="B24" s="46">
        <f>IF('1-4'!A24&lt;&gt;"", '1-4'!B24, "")</f>
        <v>69019</v>
      </c>
      <c r="C24" s="25"/>
      <c r="D24" s="25"/>
      <c r="E24" s="25"/>
      <c r="F24" s="25"/>
      <c r="G24" s="25"/>
      <c r="H24" s="25"/>
      <c r="I24" s="25"/>
      <c r="J24" s="25"/>
      <c r="K24" s="54" t="str">
        <f>IF('1-4'!$A24="","", IF(COUNT(C24:J24)=0,"", SUM(C24:J24)))</f>
        <v/>
      </c>
      <c r="L24" s="54" t="str" cm="1">
        <f t="array" ref="L24">IF('1-4'!$A24="","", _xlfn.IFS(K24="","", K24&gt;=20,3, K24&gt;=15,2, K24&gt;=12,1, K24&gt;=0,0))</f>
        <v/>
      </c>
      <c r="M24" s="25"/>
      <c r="N24" s="25"/>
      <c r="O24" s="25"/>
      <c r="P24" s="25"/>
      <c r="Q24" s="25"/>
      <c r="R24" s="54" t="str">
        <f>IF('1-4'!$A24="","", IF(COUNT(M24:Q24)=0,"", SUM(M24:Q24)))</f>
        <v/>
      </c>
      <c r="S24" s="62" t="str" cm="1">
        <f t="array" ref="S24">IF('1-4'!$A24="","", _xlfn.IFS(R24="","", R24&gt;=30,3, R24&gt;=23,2, R24&gt;=18,1, R24&gt;=0,0))</f>
        <v/>
      </c>
      <c r="T24" s="63"/>
    </row>
    <row r="25" spans="1:20" ht="12" customHeight="1" x14ac:dyDescent="0.45">
      <c r="A25" s="46">
        <f>IF('1-4'!A25&lt;&gt;"", '1-4'!A25, "")</f>
        <v>20</v>
      </c>
      <c r="B25" s="46">
        <f>IF('1-4'!A25&lt;&gt;"", '1-4'!B25, "")</f>
        <v>69020</v>
      </c>
      <c r="C25" s="25"/>
      <c r="D25" s="25"/>
      <c r="E25" s="25"/>
      <c r="F25" s="25"/>
      <c r="G25" s="25"/>
      <c r="H25" s="25"/>
      <c r="I25" s="25"/>
      <c r="J25" s="25"/>
      <c r="K25" s="54" t="str">
        <f>IF('1-4'!$A25="","", IF(COUNT(C25:J25)=0,"", SUM(C25:J25)))</f>
        <v/>
      </c>
      <c r="L25" s="54" t="str" cm="1">
        <f t="array" ref="L25">IF('1-4'!$A25="","", _xlfn.IFS(K25="","", K25&gt;=20,3, K25&gt;=15,2, K25&gt;=12,1, K25&gt;=0,0))</f>
        <v/>
      </c>
      <c r="M25" s="25"/>
      <c r="N25" s="25"/>
      <c r="O25" s="25"/>
      <c r="P25" s="25"/>
      <c r="Q25" s="25"/>
      <c r="R25" s="54" t="str">
        <f>IF('1-4'!$A25="","", IF(COUNT(M25:Q25)=0,"", SUM(M25:Q25)))</f>
        <v/>
      </c>
      <c r="S25" s="62" t="str" cm="1">
        <f t="array" ref="S25">IF('1-4'!$A25="","", _xlfn.IFS(R25="","", R25&gt;=30,3, R25&gt;=23,2, R25&gt;=18,1, R25&gt;=0,0))</f>
        <v/>
      </c>
      <c r="T25" s="63"/>
    </row>
    <row r="26" spans="1:20" ht="12" customHeight="1" x14ac:dyDescent="0.45">
      <c r="A26" s="46">
        <f>IF('1-4'!A26&lt;&gt;"", '1-4'!A26, "")</f>
        <v>21</v>
      </c>
      <c r="B26" s="46">
        <f>IF('1-4'!A26&lt;&gt;"", '1-4'!B26, "")</f>
        <v>69021</v>
      </c>
      <c r="C26" s="25"/>
      <c r="D26" s="25"/>
      <c r="E26" s="25"/>
      <c r="F26" s="25"/>
      <c r="G26" s="25"/>
      <c r="H26" s="25"/>
      <c r="I26" s="25"/>
      <c r="J26" s="25"/>
      <c r="K26" s="54" t="str">
        <f>IF('1-4'!$A26="","", IF(COUNT(C26:J26)=0,"", SUM(C26:J26)))</f>
        <v/>
      </c>
      <c r="L26" s="54" t="str" cm="1">
        <f t="array" ref="L26">IF('1-4'!$A26="","", _xlfn.IFS(K26="","", K26&gt;=20,3, K26&gt;=15,2, K26&gt;=12,1, K26&gt;=0,0))</f>
        <v/>
      </c>
      <c r="M26" s="25"/>
      <c r="N26" s="25"/>
      <c r="O26" s="25"/>
      <c r="P26" s="25"/>
      <c r="Q26" s="25"/>
      <c r="R26" s="54" t="str">
        <f>IF('1-4'!$A26="","", IF(COUNT(M26:Q26)=0,"", SUM(M26:Q26)))</f>
        <v/>
      </c>
      <c r="S26" s="62" t="str" cm="1">
        <f t="array" ref="S26">IF('1-4'!$A26="","", _xlfn.IFS(R26="","", R26&gt;=30,3, R26&gt;=23,2, R26&gt;=18,1, R26&gt;=0,0))</f>
        <v/>
      </c>
      <c r="T26" s="63"/>
    </row>
    <row r="27" spans="1:20" ht="12" customHeight="1" x14ac:dyDescent="0.45">
      <c r="A27" s="46">
        <f>IF('1-4'!A27&lt;&gt;"", '1-4'!A27, "")</f>
        <v>22</v>
      </c>
      <c r="B27" s="46">
        <f>IF('1-4'!A27&lt;&gt;"", '1-4'!B27, "")</f>
        <v>69022</v>
      </c>
      <c r="C27" s="25"/>
      <c r="D27" s="25"/>
      <c r="E27" s="25"/>
      <c r="F27" s="25"/>
      <c r="G27" s="25"/>
      <c r="H27" s="25"/>
      <c r="I27" s="25"/>
      <c r="J27" s="25"/>
      <c r="K27" s="54" t="str">
        <f>IF('1-4'!$A27="","", IF(COUNT(C27:J27)=0,"", SUM(C27:J27)))</f>
        <v/>
      </c>
      <c r="L27" s="54" t="str" cm="1">
        <f t="array" ref="L27">IF('1-4'!$A27="","", _xlfn.IFS(K27="","", K27&gt;=20,3, K27&gt;=15,2, K27&gt;=12,1, K27&gt;=0,0))</f>
        <v/>
      </c>
      <c r="M27" s="25"/>
      <c r="N27" s="25"/>
      <c r="O27" s="25"/>
      <c r="P27" s="25"/>
      <c r="Q27" s="25"/>
      <c r="R27" s="54" t="str">
        <f>IF('1-4'!$A27="","", IF(COUNT(M27:Q27)=0,"", SUM(M27:Q27)))</f>
        <v/>
      </c>
      <c r="S27" s="62" t="str" cm="1">
        <f t="array" ref="S27">IF('1-4'!$A27="","", _xlfn.IFS(R27="","", R27&gt;=30,3, R27&gt;=23,2, R27&gt;=18,1, R27&gt;=0,0))</f>
        <v/>
      </c>
      <c r="T27" s="63"/>
    </row>
    <row r="28" spans="1:20" ht="12" customHeight="1" x14ac:dyDescent="0.45">
      <c r="A28" s="46">
        <f>IF('1-4'!A28&lt;&gt;"", '1-4'!A28, "")</f>
        <v>23</v>
      </c>
      <c r="B28" s="46">
        <f>IF('1-4'!A28&lt;&gt;"", '1-4'!B28, "")</f>
        <v>69023</v>
      </c>
      <c r="C28" s="25"/>
      <c r="D28" s="25"/>
      <c r="E28" s="25"/>
      <c r="F28" s="25"/>
      <c r="G28" s="25"/>
      <c r="H28" s="25"/>
      <c r="I28" s="25"/>
      <c r="J28" s="25"/>
      <c r="K28" s="54" t="str">
        <f>IF('1-4'!$A28="","", IF(COUNT(C28:J28)=0,"", SUM(C28:J28)))</f>
        <v/>
      </c>
      <c r="L28" s="54" t="str" cm="1">
        <f t="array" ref="L28">IF('1-4'!$A28="","", _xlfn.IFS(K28="","", K28&gt;=20,3, K28&gt;=15,2, K28&gt;=12,1, K28&gt;=0,0))</f>
        <v/>
      </c>
      <c r="M28" s="25"/>
      <c r="N28" s="25"/>
      <c r="O28" s="25"/>
      <c r="P28" s="25"/>
      <c r="Q28" s="25"/>
      <c r="R28" s="54" t="str">
        <f>IF('1-4'!$A28="","", IF(COUNT(M28:Q28)=0,"", SUM(M28:Q28)))</f>
        <v/>
      </c>
      <c r="S28" s="62" t="str" cm="1">
        <f t="array" ref="S28">IF('1-4'!$A28="","", _xlfn.IFS(R28="","", R28&gt;=30,3, R28&gt;=23,2, R28&gt;=18,1, R28&gt;=0,0))</f>
        <v/>
      </c>
      <c r="T28" s="63"/>
    </row>
    <row r="29" spans="1:20" ht="12" customHeight="1" x14ac:dyDescent="0.45">
      <c r="A29" s="46">
        <f>IF('1-4'!A29&lt;&gt;"", '1-4'!A29, "")</f>
        <v>24</v>
      </c>
      <c r="B29" s="46">
        <f>IF('1-4'!A29&lt;&gt;"", '1-4'!B29, "")</f>
        <v>69024</v>
      </c>
      <c r="C29" s="25"/>
      <c r="D29" s="25"/>
      <c r="E29" s="25"/>
      <c r="F29" s="25"/>
      <c r="G29" s="25"/>
      <c r="H29" s="25"/>
      <c r="I29" s="25"/>
      <c r="J29" s="25"/>
      <c r="K29" s="54" t="str">
        <f>IF('1-4'!$A29="","", IF(COUNT(C29:J29)=0,"", SUM(C29:J29)))</f>
        <v/>
      </c>
      <c r="L29" s="54" t="str" cm="1">
        <f t="array" ref="L29">IF('1-4'!$A29="","", _xlfn.IFS(K29="","", K29&gt;=20,3, K29&gt;=15,2, K29&gt;=12,1, K29&gt;=0,0))</f>
        <v/>
      </c>
      <c r="M29" s="25"/>
      <c r="N29" s="25"/>
      <c r="O29" s="25"/>
      <c r="P29" s="25"/>
      <c r="Q29" s="25"/>
      <c r="R29" s="54" t="str">
        <f>IF('1-4'!$A29="","", IF(COUNT(M29:Q29)=0,"", SUM(M29:Q29)))</f>
        <v/>
      </c>
      <c r="S29" s="62" t="str" cm="1">
        <f t="array" ref="S29">IF('1-4'!$A29="","", _xlfn.IFS(R29="","", R29&gt;=30,3, R29&gt;=23,2, R29&gt;=18,1, R29&gt;=0,0))</f>
        <v/>
      </c>
      <c r="T29" s="63"/>
    </row>
    <row r="30" spans="1:20" ht="12" customHeight="1" x14ac:dyDescent="0.45">
      <c r="A30" s="46">
        <f>IF('1-4'!A30&lt;&gt;"", '1-4'!A30, "")</f>
        <v>25</v>
      </c>
      <c r="B30" s="46">
        <f>IF('1-4'!A30&lt;&gt;"", '1-4'!B30, "")</f>
        <v>69025</v>
      </c>
      <c r="C30" s="25"/>
      <c r="D30" s="25"/>
      <c r="E30" s="25"/>
      <c r="F30" s="25"/>
      <c r="G30" s="25"/>
      <c r="H30" s="25"/>
      <c r="I30" s="25"/>
      <c r="J30" s="25"/>
      <c r="K30" s="54" t="str">
        <f>IF('1-4'!$A30="","", IF(COUNT(C30:J30)=0,"", SUM(C30:J30)))</f>
        <v/>
      </c>
      <c r="L30" s="54" t="str" cm="1">
        <f t="array" ref="L30">IF('1-4'!$A30="","", _xlfn.IFS(K30="","", K30&gt;=20,3, K30&gt;=15,2, K30&gt;=12,1, K30&gt;=0,0))</f>
        <v/>
      </c>
      <c r="M30" s="25"/>
      <c r="N30" s="25"/>
      <c r="O30" s="25"/>
      <c r="P30" s="25"/>
      <c r="Q30" s="25"/>
      <c r="R30" s="54" t="str">
        <f>IF('1-4'!$A30="","", IF(COUNT(M30:Q30)=0,"", SUM(M30:Q30)))</f>
        <v/>
      </c>
      <c r="S30" s="62" t="str" cm="1">
        <f t="array" ref="S30">IF('1-4'!$A30="","", _xlfn.IFS(R30="","", R30&gt;=30,3, R30&gt;=23,2, R30&gt;=18,1, R30&gt;=0,0))</f>
        <v/>
      </c>
      <c r="T30" s="63"/>
    </row>
    <row r="31" spans="1:20" ht="12" customHeight="1" x14ac:dyDescent="0.45">
      <c r="A31" s="46">
        <f>IF('1-4'!A31&lt;&gt;"", '1-4'!A31, "")</f>
        <v>26</v>
      </c>
      <c r="B31" s="46">
        <f>IF('1-4'!A31&lt;&gt;"", '1-4'!B31, "")</f>
        <v>69026</v>
      </c>
      <c r="C31" s="25"/>
      <c r="D31" s="25"/>
      <c r="E31" s="25"/>
      <c r="F31" s="25"/>
      <c r="G31" s="25"/>
      <c r="H31" s="25"/>
      <c r="I31" s="25"/>
      <c r="J31" s="25"/>
      <c r="K31" s="54" t="str">
        <f>IF('1-4'!$A31="","", IF(COUNT(C31:J31)=0,"", SUM(C31:J31)))</f>
        <v/>
      </c>
      <c r="L31" s="54" t="str" cm="1">
        <f t="array" ref="L31">IF('1-4'!$A31="","", _xlfn.IFS(K31="","", K31&gt;=20,3, K31&gt;=15,2, K31&gt;=12,1, K31&gt;=0,0))</f>
        <v/>
      </c>
      <c r="M31" s="25"/>
      <c r="N31" s="25"/>
      <c r="O31" s="25"/>
      <c r="P31" s="25"/>
      <c r="Q31" s="25"/>
      <c r="R31" s="54" t="str">
        <f>IF('1-4'!$A31="","", IF(COUNT(M31:Q31)=0,"", SUM(M31:Q31)))</f>
        <v/>
      </c>
      <c r="S31" s="62" t="str" cm="1">
        <f t="array" ref="S31">IF('1-4'!$A31="","", _xlfn.IFS(R31="","", R31&gt;=30,3, R31&gt;=23,2, R31&gt;=18,1, R31&gt;=0,0))</f>
        <v/>
      </c>
      <c r="T31" s="63"/>
    </row>
    <row r="32" spans="1:20" ht="12" customHeight="1" x14ac:dyDescent="0.45">
      <c r="A32" s="46">
        <f>IF('1-4'!A32&lt;&gt;"", '1-4'!A32, "")</f>
        <v>27</v>
      </c>
      <c r="B32" s="46">
        <f>IF('1-4'!A32&lt;&gt;"", '1-4'!B32, "")</f>
        <v>69027</v>
      </c>
      <c r="C32" s="25"/>
      <c r="D32" s="25"/>
      <c r="E32" s="25"/>
      <c r="F32" s="25"/>
      <c r="G32" s="25"/>
      <c r="H32" s="25"/>
      <c r="I32" s="25"/>
      <c r="J32" s="25"/>
      <c r="K32" s="54" t="str">
        <f>IF('1-4'!$A32="","", IF(COUNT(C32:J32)=0,"", SUM(C32:J32)))</f>
        <v/>
      </c>
      <c r="L32" s="54" t="str" cm="1">
        <f t="array" ref="L32">IF('1-4'!$A32="","", _xlfn.IFS(K32="","", K32&gt;=20,3, K32&gt;=15,2, K32&gt;=12,1, K32&gt;=0,0))</f>
        <v/>
      </c>
      <c r="M32" s="25"/>
      <c r="N32" s="25"/>
      <c r="O32" s="25"/>
      <c r="P32" s="25"/>
      <c r="Q32" s="25"/>
      <c r="R32" s="54" t="str">
        <f>IF('1-4'!$A32="","", IF(COUNT(M32:Q32)=0,"", SUM(M32:Q32)))</f>
        <v/>
      </c>
      <c r="S32" s="62" t="str" cm="1">
        <f t="array" ref="S32">IF('1-4'!$A32="","", _xlfn.IFS(R32="","", R32&gt;=30,3, R32&gt;=23,2, R32&gt;=18,1, R32&gt;=0,0))</f>
        <v/>
      </c>
      <c r="T32" s="63"/>
    </row>
    <row r="33" spans="1:20" ht="12" customHeight="1" x14ac:dyDescent="0.45">
      <c r="A33" s="46">
        <f>IF('1-4'!A33&lt;&gt;"", '1-4'!A33, "")</f>
        <v>28</v>
      </c>
      <c r="B33" s="46">
        <f>IF('1-4'!A33&lt;&gt;"", '1-4'!B33, "")</f>
        <v>69028</v>
      </c>
      <c r="C33" s="25"/>
      <c r="D33" s="25"/>
      <c r="E33" s="25"/>
      <c r="F33" s="25"/>
      <c r="G33" s="25"/>
      <c r="H33" s="25"/>
      <c r="I33" s="25"/>
      <c r="J33" s="25"/>
      <c r="K33" s="54" t="str">
        <f>IF('1-4'!$A33="","", IF(COUNT(C33:J33)=0,"", SUM(C33:J33)))</f>
        <v/>
      </c>
      <c r="L33" s="54" t="str" cm="1">
        <f t="array" ref="L33">IF('1-4'!$A33="","", _xlfn.IFS(K33="","", K33&gt;=20,3, K33&gt;=15,2, K33&gt;=12,1, K33&gt;=0,0))</f>
        <v/>
      </c>
      <c r="M33" s="25"/>
      <c r="N33" s="25"/>
      <c r="O33" s="25"/>
      <c r="P33" s="25"/>
      <c r="Q33" s="25"/>
      <c r="R33" s="54" t="str">
        <f>IF('1-4'!$A33="","", IF(COUNT(M33:Q33)=0,"", SUM(M33:Q33)))</f>
        <v/>
      </c>
      <c r="S33" s="62" t="str" cm="1">
        <f t="array" ref="S33">IF('1-4'!$A33="","", _xlfn.IFS(R33="","", R33&gt;=30,3, R33&gt;=23,2, R33&gt;=18,1, R33&gt;=0,0))</f>
        <v/>
      </c>
      <c r="T33" s="63"/>
    </row>
    <row r="34" spans="1:20" ht="12" customHeight="1" x14ac:dyDescent="0.45">
      <c r="A34" s="46">
        <f>IF('1-4'!A34&lt;&gt;"", '1-4'!A34, "")</f>
        <v>29</v>
      </c>
      <c r="B34" s="46">
        <f>IF('1-4'!A34&lt;&gt;"", '1-4'!B34, "")</f>
        <v>69029</v>
      </c>
      <c r="C34" s="25"/>
      <c r="D34" s="25"/>
      <c r="E34" s="25"/>
      <c r="F34" s="25"/>
      <c r="G34" s="25"/>
      <c r="H34" s="25"/>
      <c r="I34" s="25"/>
      <c r="J34" s="25"/>
      <c r="K34" s="54" t="str">
        <f>IF('1-4'!$A34="","", IF(COUNT(C34:J34)=0,"", SUM(C34:J34)))</f>
        <v/>
      </c>
      <c r="L34" s="54" t="str" cm="1">
        <f t="array" ref="L34">IF('1-4'!$A34="","", _xlfn.IFS(K34="","", K34&gt;=20,3, K34&gt;=15,2, K34&gt;=12,1, K34&gt;=0,0))</f>
        <v/>
      </c>
      <c r="M34" s="25"/>
      <c r="N34" s="25"/>
      <c r="O34" s="25"/>
      <c r="P34" s="25"/>
      <c r="Q34" s="25"/>
      <c r="R34" s="54" t="str">
        <f>IF('1-4'!$A34="","", IF(COUNT(M34:Q34)=0,"", SUM(M34:Q34)))</f>
        <v/>
      </c>
      <c r="S34" s="62" t="str" cm="1">
        <f t="array" ref="S34">IF('1-4'!$A34="","", _xlfn.IFS(R34="","", R34&gt;=30,3, R34&gt;=23,2, R34&gt;=18,1, R34&gt;=0,0))</f>
        <v/>
      </c>
      <c r="T34" s="63"/>
    </row>
    <row r="35" spans="1:20" ht="12" customHeight="1" x14ac:dyDescent="0.45">
      <c r="A35" s="46">
        <f>IF('1-4'!A35&lt;&gt;"", '1-4'!A35, "")</f>
        <v>30</v>
      </c>
      <c r="B35" s="46">
        <f>IF('1-4'!A35&lt;&gt;"", '1-4'!B35, "")</f>
        <v>69030</v>
      </c>
      <c r="C35" s="25"/>
      <c r="D35" s="25"/>
      <c r="E35" s="25"/>
      <c r="F35" s="25"/>
      <c r="G35" s="25"/>
      <c r="H35" s="25"/>
      <c r="I35" s="25"/>
      <c r="J35" s="25"/>
      <c r="K35" s="54" t="str">
        <f>IF('1-4'!$A35="","", IF(COUNT(C35:J35)=0,"", SUM(C35:J35)))</f>
        <v/>
      </c>
      <c r="L35" s="54" t="str" cm="1">
        <f t="array" ref="L35">IF('1-4'!$A35="","", _xlfn.IFS(K35="","", K35&gt;=20,3, K35&gt;=15,2, K35&gt;=12,1, K35&gt;=0,0))</f>
        <v/>
      </c>
      <c r="M35" s="25"/>
      <c r="N35" s="25"/>
      <c r="O35" s="25"/>
      <c r="P35" s="25"/>
      <c r="Q35" s="25"/>
      <c r="R35" s="54" t="str">
        <f>IF('1-4'!$A35="","", IF(COUNT(M35:Q35)=0,"", SUM(M35:Q35)))</f>
        <v/>
      </c>
      <c r="S35" s="62" t="str" cm="1">
        <f t="array" ref="S35">IF('1-4'!$A35="","", _xlfn.IFS(R35="","", R35&gt;=30,3, R35&gt;=23,2, R35&gt;=18,1, R35&gt;=0,0))</f>
        <v/>
      </c>
      <c r="T35" s="63"/>
    </row>
    <row r="36" spans="1:20" ht="12" customHeight="1" x14ac:dyDescent="0.45">
      <c r="A36" s="46">
        <f>IF('1-4'!A36&lt;&gt;"", '1-4'!A36, "")</f>
        <v>31</v>
      </c>
      <c r="B36" s="46">
        <f>IF('1-4'!A36&lt;&gt;"", '1-4'!B36, "")</f>
        <v>69031</v>
      </c>
      <c r="C36" s="25"/>
      <c r="D36" s="25"/>
      <c r="E36" s="25"/>
      <c r="F36" s="25"/>
      <c r="G36" s="25"/>
      <c r="H36" s="25"/>
      <c r="I36" s="25"/>
      <c r="J36" s="25"/>
      <c r="K36" s="54" t="str">
        <f>IF('1-4'!$A36="","", IF(COUNT(C36:J36)=0,"", SUM(C36:J36)))</f>
        <v/>
      </c>
      <c r="L36" s="54" t="str" cm="1">
        <f t="array" ref="L36">IF('1-4'!$A36="","", _xlfn.IFS(K36="","", K36&gt;=20,3, K36&gt;=15,2, K36&gt;=12,1, K36&gt;=0,0))</f>
        <v/>
      </c>
      <c r="M36" s="25"/>
      <c r="N36" s="25"/>
      <c r="O36" s="25"/>
      <c r="P36" s="25"/>
      <c r="Q36" s="25"/>
      <c r="R36" s="54" t="str">
        <f>IF('1-4'!$A36="","", IF(COUNT(M36:Q36)=0,"", SUM(M36:Q36)))</f>
        <v/>
      </c>
      <c r="S36" s="62" t="str" cm="1">
        <f t="array" ref="S36">IF('1-4'!$A36="","", _xlfn.IFS(R36="","", R36&gt;=30,3, R36&gt;=23,2, R36&gt;=18,1, R36&gt;=0,0))</f>
        <v/>
      </c>
      <c r="T36" s="63"/>
    </row>
    <row r="37" spans="1:20" ht="12" customHeight="1" x14ac:dyDescent="0.45">
      <c r="A37" s="46">
        <f>IF('1-4'!A37&lt;&gt;"", '1-4'!A37, "")</f>
        <v>32</v>
      </c>
      <c r="B37" s="46">
        <f>IF('1-4'!A37&lt;&gt;"", '1-4'!B37, "")</f>
        <v>69032</v>
      </c>
      <c r="C37" s="25"/>
      <c r="D37" s="25"/>
      <c r="E37" s="25"/>
      <c r="F37" s="25"/>
      <c r="G37" s="25"/>
      <c r="H37" s="25"/>
      <c r="I37" s="25"/>
      <c r="J37" s="25"/>
      <c r="K37" s="54" t="str">
        <f>IF('1-4'!$A37="","", IF(COUNT(C37:J37)=0,"", SUM(C37:J37)))</f>
        <v/>
      </c>
      <c r="L37" s="54" t="str" cm="1">
        <f t="array" ref="L37">IF('1-4'!$A37="","", _xlfn.IFS(K37="","", K37&gt;=20,3, K37&gt;=15,2, K37&gt;=12,1, K37&gt;=0,0))</f>
        <v/>
      </c>
      <c r="M37" s="25"/>
      <c r="N37" s="25"/>
      <c r="O37" s="25"/>
      <c r="P37" s="25"/>
      <c r="Q37" s="25"/>
      <c r="R37" s="54" t="str">
        <f>IF('1-4'!$A37="","", IF(COUNT(M37:Q37)=0,"", SUM(M37:Q37)))</f>
        <v/>
      </c>
      <c r="S37" s="62" t="str" cm="1">
        <f t="array" ref="S37">IF('1-4'!$A37="","", _xlfn.IFS(R37="","", R37&gt;=30,3, R37&gt;=23,2, R37&gt;=18,1, R37&gt;=0,0))</f>
        <v/>
      </c>
      <c r="T37" s="63"/>
    </row>
    <row r="38" spans="1:20" ht="12" customHeight="1" x14ac:dyDescent="0.45">
      <c r="A38" s="46">
        <f>IF('1-4'!A38&lt;&gt;"", '1-4'!A38, "")</f>
        <v>33</v>
      </c>
      <c r="B38" s="46">
        <f>IF('1-4'!A38&lt;&gt;"", '1-4'!B38, "")</f>
        <v>69033</v>
      </c>
      <c r="C38" s="25"/>
      <c r="D38" s="25"/>
      <c r="E38" s="25"/>
      <c r="F38" s="25"/>
      <c r="G38" s="25"/>
      <c r="H38" s="25"/>
      <c r="I38" s="25"/>
      <c r="J38" s="25"/>
      <c r="K38" s="54" t="str">
        <f>IF('1-4'!$A38="","", IF(COUNT(C38:J38)=0,"", SUM(C38:J38)))</f>
        <v/>
      </c>
      <c r="L38" s="54" t="str" cm="1">
        <f t="array" ref="L38">IF('1-4'!$A38="","", _xlfn.IFS(K38="","", K38&gt;=20,3, K38&gt;=15,2, K38&gt;=12,1, K38&gt;=0,0))</f>
        <v/>
      </c>
      <c r="M38" s="25"/>
      <c r="N38" s="25"/>
      <c r="O38" s="25"/>
      <c r="P38" s="25"/>
      <c r="Q38" s="25"/>
      <c r="R38" s="54" t="str">
        <f>IF('1-4'!$A38="","", IF(COUNT(M38:Q38)=0,"", SUM(M38:Q38)))</f>
        <v/>
      </c>
      <c r="S38" s="62" t="str" cm="1">
        <f t="array" ref="S38">IF('1-4'!$A38="","", _xlfn.IFS(R38="","", R38&gt;=30,3, R38&gt;=23,2, R38&gt;=18,1, R38&gt;=0,0))</f>
        <v/>
      </c>
      <c r="T38" s="63"/>
    </row>
    <row r="39" spans="1:20" ht="12" customHeight="1" x14ac:dyDescent="0.45">
      <c r="A39" s="46">
        <f>IF('1-4'!A39&lt;&gt;"", '1-4'!A39, "")</f>
        <v>34</v>
      </c>
      <c r="B39" s="46">
        <f>IF('1-4'!A39&lt;&gt;"", '1-4'!B39, "")</f>
        <v>69034</v>
      </c>
      <c r="C39" s="25"/>
      <c r="D39" s="25"/>
      <c r="E39" s="25"/>
      <c r="F39" s="25"/>
      <c r="G39" s="25"/>
      <c r="H39" s="25"/>
      <c r="I39" s="25"/>
      <c r="J39" s="25"/>
      <c r="K39" s="54" t="str">
        <f>IF('1-4'!$A39="","", IF(COUNT(C39:J39)=0,"", SUM(C39:J39)))</f>
        <v/>
      </c>
      <c r="L39" s="54" t="str" cm="1">
        <f t="array" ref="L39">IF('1-4'!$A39="","", _xlfn.IFS(K39="","", K39&gt;=20,3, K39&gt;=15,2, K39&gt;=12,1, K39&gt;=0,0))</f>
        <v/>
      </c>
      <c r="M39" s="25"/>
      <c r="N39" s="25"/>
      <c r="O39" s="25"/>
      <c r="P39" s="25"/>
      <c r="Q39" s="25"/>
      <c r="R39" s="54" t="str">
        <f>IF('1-4'!$A39="","", IF(COUNT(M39:Q39)=0,"", SUM(M39:Q39)))</f>
        <v/>
      </c>
      <c r="S39" s="62" t="str" cm="1">
        <f t="array" ref="S39">IF('1-4'!$A39="","", _xlfn.IFS(R39="","", R39&gt;=30,3, R39&gt;=23,2, R39&gt;=18,1, R39&gt;=0,0))</f>
        <v/>
      </c>
      <c r="T39" s="63"/>
    </row>
    <row r="40" spans="1:20" ht="12" customHeight="1" x14ac:dyDescent="0.45">
      <c r="A40" s="46">
        <f>IF('1-4'!A40&lt;&gt;"", '1-4'!A40, "")</f>
        <v>35</v>
      </c>
      <c r="B40" s="46">
        <f>IF('1-4'!A40&lt;&gt;"", '1-4'!B40, "")</f>
        <v>69035</v>
      </c>
      <c r="C40" s="25"/>
      <c r="D40" s="25"/>
      <c r="E40" s="25"/>
      <c r="F40" s="25"/>
      <c r="G40" s="25"/>
      <c r="H40" s="25"/>
      <c r="I40" s="25"/>
      <c r="J40" s="25"/>
      <c r="K40" s="54" t="str">
        <f>IF('1-4'!$A40="","", IF(COUNT(C40:J40)=0,"", SUM(C40:J40)))</f>
        <v/>
      </c>
      <c r="L40" s="54" t="str" cm="1">
        <f t="array" ref="L40">IF('1-4'!$A40="","", _xlfn.IFS(K40="","", K40&gt;=20,3, K40&gt;=15,2, K40&gt;=12,1, K40&gt;=0,0))</f>
        <v/>
      </c>
      <c r="M40" s="25"/>
      <c r="N40" s="25"/>
      <c r="O40" s="25"/>
      <c r="P40" s="25"/>
      <c r="Q40" s="25"/>
      <c r="R40" s="54" t="str">
        <f>IF('1-4'!$A40="","", IF(COUNT(M40:Q40)=0,"", SUM(M40:Q40)))</f>
        <v/>
      </c>
      <c r="S40" s="62" t="str" cm="1">
        <f t="array" ref="S40">IF('1-4'!$A40="","", _xlfn.IFS(R40="","", R40&gt;=30,3, R40&gt;=23,2, R40&gt;=18,1, R40&gt;=0,0))</f>
        <v/>
      </c>
      <c r="T40" s="63"/>
    </row>
    <row r="41" spans="1:20" ht="12" customHeight="1" x14ac:dyDescent="0.45">
      <c r="A41" s="46">
        <f>IF('1-4'!A41&lt;&gt;"", '1-4'!A41, "")</f>
        <v>36</v>
      </c>
      <c r="B41" s="46">
        <f>IF('1-4'!A41&lt;&gt;"", '1-4'!B41, "")</f>
        <v>69036</v>
      </c>
      <c r="C41" s="25"/>
      <c r="D41" s="25"/>
      <c r="E41" s="25"/>
      <c r="F41" s="25"/>
      <c r="G41" s="25"/>
      <c r="H41" s="25"/>
      <c r="I41" s="25"/>
      <c r="J41" s="25"/>
      <c r="K41" s="54" t="str">
        <f>IF('1-4'!$A41="","", IF(COUNT(C41:J41)=0,"", SUM(C41:J41)))</f>
        <v/>
      </c>
      <c r="L41" s="54" t="str" cm="1">
        <f t="array" ref="L41">IF('1-4'!$A41="","", _xlfn.IFS(K41="","", K41&gt;=20,3, K41&gt;=15,2, K41&gt;=12,1, K41&gt;=0,0))</f>
        <v/>
      </c>
      <c r="M41" s="25"/>
      <c r="N41" s="25"/>
      <c r="O41" s="25"/>
      <c r="P41" s="25"/>
      <c r="Q41" s="25"/>
      <c r="R41" s="54" t="str">
        <f>IF('1-4'!$A41="","", IF(COUNT(M41:Q41)=0,"", SUM(M41:Q41)))</f>
        <v/>
      </c>
      <c r="S41" s="62" t="str" cm="1">
        <f t="array" ref="S41">IF('1-4'!$A41="","", _xlfn.IFS(R41="","", R41&gt;=30,3, R41&gt;=23,2, R41&gt;=18,1, R41&gt;=0,0))</f>
        <v/>
      </c>
      <c r="T41" s="63"/>
    </row>
    <row r="42" spans="1:20" ht="12" customHeight="1" x14ac:dyDescent="0.45">
      <c r="A42" s="46">
        <f>IF('1-4'!A42&lt;&gt;"", '1-4'!A42, "")</f>
        <v>37</v>
      </c>
      <c r="B42" s="46">
        <f>IF('1-4'!A42&lt;&gt;"", '1-4'!B42, "")</f>
        <v>69037</v>
      </c>
      <c r="C42" s="25"/>
      <c r="D42" s="25"/>
      <c r="E42" s="25"/>
      <c r="F42" s="25"/>
      <c r="G42" s="25"/>
      <c r="H42" s="25"/>
      <c r="I42" s="25"/>
      <c r="J42" s="25"/>
      <c r="K42" s="54" t="str">
        <f>IF('1-4'!$A42="","", IF(COUNT(C42:J42)=0,"", SUM(C42:J42)))</f>
        <v/>
      </c>
      <c r="L42" s="54" t="str" cm="1">
        <f t="array" ref="L42">IF('1-4'!$A42="","", _xlfn.IFS(K42="","", K42&gt;=20,3, K42&gt;=15,2, K42&gt;=12,1, K42&gt;=0,0))</f>
        <v/>
      </c>
      <c r="M42" s="25"/>
      <c r="N42" s="25"/>
      <c r="O42" s="25"/>
      <c r="P42" s="25"/>
      <c r="Q42" s="25"/>
      <c r="R42" s="54" t="str">
        <f>IF('1-4'!$A42="","", IF(COUNT(M42:Q42)=0,"", SUM(M42:Q42)))</f>
        <v/>
      </c>
      <c r="S42" s="62" t="str" cm="1">
        <f t="array" ref="S42">IF('1-4'!$A42="","", _xlfn.IFS(R42="","", R42&gt;=30,3, R42&gt;=23,2, R42&gt;=18,1, R42&gt;=0,0))</f>
        <v/>
      </c>
      <c r="T42" s="63"/>
    </row>
    <row r="43" spans="1:20" ht="12" customHeight="1" x14ac:dyDescent="0.45">
      <c r="A43" s="46">
        <f>IF('1-4'!A43&lt;&gt;"", '1-4'!A43, "")</f>
        <v>38</v>
      </c>
      <c r="B43" s="46">
        <f>IF('1-4'!A43&lt;&gt;"", '1-4'!B43, "")</f>
        <v>69038</v>
      </c>
      <c r="C43" s="25"/>
      <c r="D43" s="25"/>
      <c r="E43" s="25"/>
      <c r="F43" s="25"/>
      <c r="G43" s="25"/>
      <c r="H43" s="25"/>
      <c r="I43" s="25"/>
      <c r="J43" s="25"/>
      <c r="K43" s="54" t="str">
        <f>IF('1-4'!$A43="","", IF(COUNT(C43:J43)=0,"", SUM(C43:J43)))</f>
        <v/>
      </c>
      <c r="L43" s="54" t="str" cm="1">
        <f t="array" ref="L43">IF('1-4'!$A43="","", _xlfn.IFS(K43="","", K43&gt;=20,3, K43&gt;=15,2, K43&gt;=12,1, K43&gt;=0,0))</f>
        <v/>
      </c>
      <c r="M43" s="25"/>
      <c r="N43" s="25"/>
      <c r="O43" s="25"/>
      <c r="P43" s="25"/>
      <c r="Q43" s="25"/>
      <c r="R43" s="54" t="str">
        <f>IF('1-4'!$A43="","", IF(COUNT(M43:Q43)=0,"", SUM(M43:Q43)))</f>
        <v/>
      </c>
      <c r="S43" s="62" t="str" cm="1">
        <f t="array" ref="S43">IF('1-4'!$A43="","", _xlfn.IFS(R43="","", R43&gt;=30,3, R43&gt;=23,2, R43&gt;=18,1, R43&gt;=0,0))</f>
        <v/>
      </c>
      <c r="T43" s="63"/>
    </row>
    <row r="44" spans="1:20" ht="12" customHeight="1" x14ac:dyDescent="0.45">
      <c r="A44" s="46">
        <f>IF('1-4'!A44&lt;&gt;"", '1-4'!A44, "")</f>
        <v>39</v>
      </c>
      <c r="B44" s="46">
        <f>IF('1-4'!A44&lt;&gt;"", '1-4'!B44, "")</f>
        <v>69039</v>
      </c>
      <c r="C44" s="25"/>
      <c r="D44" s="25"/>
      <c r="E44" s="25"/>
      <c r="F44" s="25"/>
      <c r="G44" s="25"/>
      <c r="H44" s="25"/>
      <c r="I44" s="25"/>
      <c r="J44" s="25"/>
      <c r="K44" s="54" t="str">
        <f>IF('1-4'!$A44="","", IF(COUNT(C44:J44)=0,"", SUM(C44:J44)))</f>
        <v/>
      </c>
      <c r="L44" s="54" t="str" cm="1">
        <f t="array" ref="L44">IF('1-4'!$A44="","", _xlfn.IFS(K44="","", K44&gt;=20,3, K44&gt;=15,2, K44&gt;=12,1, K44&gt;=0,0))</f>
        <v/>
      </c>
      <c r="M44" s="25"/>
      <c r="N44" s="25"/>
      <c r="O44" s="25"/>
      <c r="P44" s="25"/>
      <c r="Q44" s="25"/>
      <c r="R44" s="54" t="str">
        <f>IF('1-4'!$A44="","", IF(COUNT(M44:Q44)=0,"", SUM(M44:Q44)))</f>
        <v/>
      </c>
      <c r="S44" s="62" t="str" cm="1">
        <f t="array" ref="S44">IF('1-4'!$A44="","", _xlfn.IFS(R44="","", R44&gt;=30,3, R44&gt;=23,2, R44&gt;=18,1, R44&gt;=0,0))</f>
        <v/>
      </c>
      <c r="T44" s="63"/>
    </row>
    <row r="45" spans="1:20" ht="12" customHeight="1" x14ac:dyDescent="0.45">
      <c r="A45" s="46">
        <f>IF('1-4'!A45&lt;&gt;"", '1-4'!A45, "")</f>
        <v>40</v>
      </c>
      <c r="B45" s="46">
        <f>IF('1-4'!A45&lt;&gt;"", '1-4'!B45, "")</f>
        <v>69040</v>
      </c>
      <c r="C45" s="25"/>
      <c r="D45" s="25"/>
      <c r="E45" s="25"/>
      <c r="F45" s="25"/>
      <c r="G45" s="25"/>
      <c r="H45" s="25"/>
      <c r="I45" s="25"/>
      <c r="J45" s="25"/>
      <c r="K45" s="54" t="str">
        <f>IF('1-4'!$A45="","", IF(COUNT(C45:J45)=0,"", SUM(C45:J45)))</f>
        <v/>
      </c>
      <c r="L45" s="54" t="str" cm="1">
        <f t="array" ref="L45">IF('1-4'!$A45="","", _xlfn.IFS(K45="","", K45&gt;=20,3, K45&gt;=15,2, K45&gt;=12,1, K45&gt;=0,0))</f>
        <v/>
      </c>
      <c r="M45" s="25"/>
      <c r="N45" s="25"/>
      <c r="O45" s="25"/>
      <c r="P45" s="25"/>
      <c r="Q45" s="25"/>
      <c r="R45" s="54" t="str">
        <f>IF('1-4'!$A45="","", IF(COUNT(M45:Q45)=0,"", SUM(M45:Q45)))</f>
        <v/>
      </c>
      <c r="S45" s="62" t="str" cm="1">
        <f t="array" ref="S45">IF('1-4'!$A45="","", _xlfn.IFS(R45="","", R45&gt;=30,3, R45&gt;=23,2, R45&gt;=18,1, R45&gt;=0,0))</f>
        <v/>
      </c>
      <c r="T45" s="63"/>
    </row>
    <row r="46" spans="1:20" ht="12" customHeight="1" x14ac:dyDescent="0.45">
      <c r="A46" s="46">
        <f>IF('1-4'!A46&lt;&gt;"", '1-4'!A46, "")</f>
        <v>41</v>
      </c>
      <c r="B46" s="46">
        <f>IF('1-4'!A46&lt;&gt;"", '1-4'!B46, "")</f>
        <v>69041</v>
      </c>
      <c r="C46" s="25"/>
      <c r="D46" s="25"/>
      <c r="E46" s="25"/>
      <c r="F46" s="25"/>
      <c r="G46" s="25"/>
      <c r="H46" s="25"/>
      <c r="I46" s="25"/>
      <c r="J46" s="25"/>
      <c r="K46" s="54" t="str">
        <f>IF('1-4'!$A46="","", IF(COUNT(C46:J46)=0,"", SUM(C46:J46)))</f>
        <v/>
      </c>
      <c r="L46" s="54" t="str" cm="1">
        <f t="array" ref="L46">IF('1-4'!$A46="","", _xlfn.IFS(K46="","", K46&gt;=20,3, K46&gt;=15,2, K46&gt;=12,1, K46&gt;=0,0))</f>
        <v/>
      </c>
      <c r="M46" s="25"/>
      <c r="N46" s="25"/>
      <c r="O46" s="25"/>
      <c r="P46" s="25"/>
      <c r="Q46" s="25"/>
      <c r="R46" s="54" t="str">
        <f>IF('1-4'!$A46="","", IF(COUNT(M46:Q46)=0,"", SUM(M46:Q46)))</f>
        <v/>
      </c>
      <c r="S46" s="62" t="str" cm="1">
        <f t="array" ref="S46">IF('1-4'!$A46="","", _xlfn.IFS(R46="","", R46&gt;=30,3, R46&gt;=23,2, R46&gt;=18,1, R46&gt;=0,0))</f>
        <v/>
      </c>
      <c r="T46" s="63"/>
    </row>
    <row r="47" spans="1:20" ht="12" customHeight="1" x14ac:dyDescent="0.45">
      <c r="A47" s="46">
        <f>IF('1-4'!A47&lt;&gt;"", '1-4'!A47, "")</f>
        <v>42</v>
      </c>
      <c r="B47" s="46">
        <f>IF('1-4'!A47&lt;&gt;"", '1-4'!B47, "")</f>
        <v>69042</v>
      </c>
      <c r="C47" s="25"/>
      <c r="D47" s="25"/>
      <c r="E47" s="25"/>
      <c r="F47" s="25"/>
      <c r="G47" s="25"/>
      <c r="H47" s="25"/>
      <c r="I47" s="25"/>
      <c r="J47" s="25"/>
      <c r="K47" s="54" t="str">
        <f>IF('1-4'!$A47="","", IF(COUNT(C47:J47)=0,"", SUM(C47:J47)))</f>
        <v/>
      </c>
      <c r="L47" s="54" t="str" cm="1">
        <f t="array" ref="L47">IF('1-4'!$A47="","", _xlfn.IFS(K47="","", K47&gt;=20,3, K47&gt;=15,2, K47&gt;=12,1, K47&gt;=0,0))</f>
        <v/>
      </c>
      <c r="M47" s="25"/>
      <c r="N47" s="25"/>
      <c r="O47" s="25"/>
      <c r="P47" s="25"/>
      <c r="Q47" s="25"/>
      <c r="R47" s="54" t="str">
        <f>IF('1-4'!$A47="","", IF(COUNT(M47:Q47)=0,"", SUM(M47:Q47)))</f>
        <v/>
      </c>
      <c r="S47" s="62" t="str" cm="1">
        <f t="array" ref="S47">IF('1-4'!$A47="","", _xlfn.IFS(R47="","", R47&gt;=30,3, R47&gt;=23,2, R47&gt;=18,1, R47&gt;=0,0))</f>
        <v/>
      </c>
      <c r="T47" s="63"/>
    </row>
    <row r="48" spans="1:20" ht="12" customHeight="1" x14ac:dyDescent="0.45">
      <c r="A48" s="46">
        <f>IF('1-4'!A48&lt;&gt;"", '1-4'!A48, "")</f>
        <v>43</v>
      </c>
      <c r="B48" s="46">
        <f>IF('1-4'!A48&lt;&gt;"", '1-4'!B48, "")</f>
        <v>69043</v>
      </c>
      <c r="C48" s="25"/>
      <c r="D48" s="25"/>
      <c r="E48" s="25"/>
      <c r="F48" s="25"/>
      <c r="G48" s="25"/>
      <c r="H48" s="25"/>
      <c r="I48" s="25"/>
      <c r="J48" s="25"/>
      <c r="K48" s="54" t="str">
        <f>IF('1-4'!$A48="","", IF(COUNT(C48:J48)=0,"", SUM(C48:J48)))</f>
        <v/>
      </c>
      <c r="L48" s="54" t="str" cm="1">
        <f t="array" ref="L48">IF('1-4'!$A48="","", _xlfn.IFS(K48="","", K48&gt;=20,3, K48&gt;=15,2, K48&gt;=12,1, K48&gt;=0,0))</f>
        <v/>
      </c>
      <c r="M48" s="25"/>
      <c r="N48" s="25"/>
      <c r="O48" s="25"/>
      <c r="P48" s="25"/>
      <c r="Q48" s="25"/>
      <c r="R48" s="54" t="str">
        <f>IF('1-4'!$A48="","", IF(COUNT(M48:Q48)=0,"", SUM(M48:Q48)))</f>
        <v/>
      </c>
      <c r="S48" s="62" t="str" cm="1">
        <f t="array" ref="S48">IF('1-4'!$A48="","", _xlfn.IFS(R48="","", R48&gt;=30,3, R48&gt;=23,2, R48&gt;=18,1, R48&gt;=0,0))</f>
        <v/>
      </c>
      <c r="T48" s="63"/>
    </row>
    <row r="49" spans="1:20" ht="12" customHeight="1" x14ac:dyDescent="0.45">
      <c r="A49" s="46">
        <f>IF('1-4'!A49&lt;&gt;"", '1-4'!A49, "")</f>
        <v>44</v>
      </c>
      <c r="B49" s="46">
        <f>IF('1-4'!A49&lt;&gt;"", '1-4'!B49, "")</f>
        <v>69044</v>
      </c>
      <c r="C49" s="25"/>
      <c r="D49" s="25"/>
      <c r="E49" s="25"/>
      <c r="F49" s="25"/>
      <c r="G49" s="25"/>
      <c r="H49" s="25"/>
      <c r="I49" s="25"/>
      <c r="J49" s="25"/>
      <c r="K49" s="54" t="str">
        <f>IF('1-4'!$A49="","", IF(COUNT(C49:J49)=0,"", SUM(C49:J49)))</f>
        <v/>
      </c>
      <c r="L49" s="54" t="str" cm="1">
        <f t="array" ref="L49">IF('1-4'!$A49="","", _xlfn.IFS(K49="","", K49&gt;=20,3, K49&gt;=15,2, K49&gt;=12,1, K49&gt;=0,0))</f>
        <v/>
      </c>
      <c r="M49" s="25"/>
      <c r="N49" s="25"/>
      <c r="O49" s="25"/>
      <c r="P49" s="25"/>
      <c r="Q49" s="25"/>
      <c r="R49" s="54" t="str">
        <f>IF('1-4'!$A49="","", IF(COUNT(M49:Q49)=0,"", SUM(M49:Q49)))</f>
        <v/>
      </c>
      <c r="S49" s="62" t="str" cm="1">
        <f t="array" ref="S49">IF('1-4'!$A49="","", _xlfn.IFS(R49="","", R49&gt;=30,3, R49&gt;=23,2, R49&gt;=18,1, R49&gt;=0,0))</f>
        <v/>
      </c>
      <c r="T49" s="63"/>
    </row>
    <row r="50" spans="1:20" ht="12" customHeight="1" x14ac:dyDescent="0.45">
      <c r="A50" s="46">
        <f>IF('1-4'!A50&lt;&gt;"", '1-4'!A50, "")</f>
        <v>45</v>
      </c>
      <c r="B50" s="46">
        <f>IF('1-4'!A50&lt;&gt;"", '1-4'!B50, "")</f>
        <v>69046</v>
      </c>
      <c r="C50" s="25"/>
      <c r="D50" s="25"/>
      <c r="E50" s="25"/>
      <c r="F50" s="25"/>
      <c r="G50" s="25"/>
      <c r="H50" s="25"/>
      <c r="I50" s="25"/>
      <c r="J50" s="25"/>
      <c r="K50" s="54" t="str">
        <f>IF('1-4'!$A50="","", IF(COUNT(C50:J50)=0,"", SUM(C50:J50)))</f>
        <v/>
      </c>
      <c r="L50" s="54" t="str" cm="1">
        <f t="array" ref="L50">IF('1-4'!$A50="","", _xlfn.IFS(K50="","", K50&gt;=20,3, K50&gt;=15,2, K50&gt;=12,1, K50&gt;=0,0))</f>
        <v/>
      </c>
      <c r="M50" s="25"/>
      <c r="N50" s="25"/>
      <c r="O50" s="25"/>
      <c r="P50" s="25"/>
      <c r="Q50" s="25"/>
      <c r="R50" s="54" t="str">
        <f>IF('1-4'!$A50="","", IF(COUNT(M50:Q50)=0,"", SUM(M50:Q50)))</f>
        <v/>
      </c>
      <c r="S50" s="62" t="str" cm="1">
        <f t="array" ref="S50">IF('1-4'!$A50="","", _xlfn.IFS(R50="","", R50&gt;=30,3, R50&gt;=23,2, R50&gt;=18,1, R50&gt;=0,0))</f>
        <v/>
      </c>
      <c r="T50" s="63"/>
    </row>
  </sheetData>
  <sheetProtection algorithmName="SHA-512" hashValue="rCUp5jaxd37jhqIyC+9nF64nxuSrl20HfxvanqdOaCj7itYIkcha0D8QZsGv3VlmWwsU+P/XHwpXPm5LwTjb3w==" saltValue="jnR2sdwjT9SKryfCVzbGMw==" spinCount="100000" sheet="1" objects="1" scenarios="1"/>
  <mergeCells count="7">
    <mergeCell ref="A2:A3"/>
    <mergeCell ref="B2:B3"/>
    <mergeCell ref="T1:T3"/>
    <mergeCell ref="M1:Q1"/>
    <mergeCell ref="R1:R2"/>
    <mergeCell ref="S1:S2"/>
    <mergeCell ref="C1:L1"/>
  </mergeCells>
  <pageMargins left="0.88" right="0.21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L47"/>
  <sheetViews>
    <sheetView workbookViewId="0">
      <selection activeCell="AF54" sqref="AF54"/>
    </sheetView>
  </sheetViews>
  <sheetFormatPr defaultColWidth="9" defaultRowHeight="27" x14ac:dyDescent="0.6"/>
  <cols>
    <col min="1" max="1" width="6.125" style="66" customWidth="1"/>
    <col min="2" max="2" width="5.25" style="66" customWidth="1"/>
    <col min="3" max="5" width="9" style="66"/>
    <col min="6" max="6" width="9.5" style="66" customWidth="1"/>
    <col min="7" max="9" width="9" style="66"/>
    <col min="10" max="16384" width="9" style="9"/>
  </cols>
  <sheetData>
    <row r="1" spans="1:9" x14ac:dyDescent="0.6">
      <c r="A1" s="240" t="s">
        <v>3</v>
      </c>
      <c r="B1" s="240"/>
      <c r="C1" s="238"/>
      <c r="D1" s="238"/>
      <c r="E1" s="238"/>
      <c r="F1" s="65" t="s">
        <v>4</v>
      </c>
      <c r="G1" s="239"/>
      <c r="H1" s="239"/>
      <c r="I1" s="239"/>
    </row>
    <row r="2" spans="1:9" x14ac:dyDescent="0.3">
      <c r="A2" s="241" t="s">
        <v>41</v>
      </c>
      <c r="B2" s="241"/>
      <c r="C2" s="241"/>
      <c r="D2" s="241"/>
      <c r="E2" s="241"/>
      <c r="F2" s="241"/>
      <c r="G2" s="241"/>
      <c r="H2" s="241"/>
      <c r="I2" s="241"/>
    </row>
    <row r="3" spans="1:9" ht="20.100000000000001" customHeight="1" x14ac:dyDescent="0.3">
      <c r="A3" s="237"/>
      <c r="B3" s="237"/>
      <c r="C3" s="237"/>
      <c r="D3" s="237"/>
      <c r="E3" s="237"/>
      <c r="F3" s="237"/>
      <c r="G3" s="237"/>
      <c r="H3" s="237"/>
      <c r="I3" s="237"/>
    </row>
    <row r="4" spans="1:9" ht="20.100000000000001" customHeight="1" x14ac:dyDescent="0.3">
      <c r="A4" s="237"/>
      <c r="B4" s="237"/>
      <c r="C4" s="237"/>
      <c r="D4" s="237"/>
      <c r="E4" s="237"/>
      <c r="F4" s="237"/>
      <c r="G4" s="237"/>
      <c r="H4" s="237"/>
      <c r="I4" s="237"/>
    </row>
    <row r="5" spans="1:9" ht="20.100000000000001" customHeight="1" x14ac:dyDescent="0.3">
      <c r="A5" s="237"/>
      <c r="B5" s="237"/>
      <c r="C5" s="237"/>
      <c r="D5" s="237"/>
      <c r="E5" s="237"/>
      <c r="F5" s="237"/>
      <c r="G5" s="237"/>
      <c r="H5" s="237"/>
      <c r="I5" s="237"/>
    </row>
    <row r="6" spans="1:9" ht="20.100000000000001" customHeight="1" x14ac:dyDescent="0.3">
      <c r="A6" s="237"/>
      <c r="B6" s="237"/>
      <c r="C6" s="237"/>
      <c r="D6" s="237"/>
      <c r="E6" s="237"/>
      <c r="F6" s="237"/>
      <c r="G6" s="237"/>
      <c r="H6" s="237"/>
      <c r="I6" s="237"/>
    </row>
    <row r="7" spans="1:9" ht="20.100000000000001" customHeight="1" x14ac:dyDescent="0.3">
      <c r="A7" s="237"/>
      <c r="B7" s="237"/>
      <c r="C7" s="237"/>
      <c r="D7" s="237"/>
      <c r="E7" s="237"/>
      <c r="F7" s="237"/>
      <c r="G7" s="237"/>
      <c r="H7" s="237"/>
      <c r="I7" s="237"/>
    </row>
    <row r="8" spans="1:9" ht="20.100000000000001" customHeight="1" x14ac:dyDescent="0.3">
      <c r="A8" s="237"/>
      <c r="B8" s="237"/>
      <c r="C8" s="237"/>
      <c r="D8" s="237"/>
      <c r="E8" s="237"/>
      <c r="F8" s="237"/>
      <c r="G8" s="237"/>
      <c r="H8" s="237"/>
      <c r="I8" s="237"/>
    </row>
    <row r="9" spans="1:9" ht="20.100000000000001" customHeight="1" x14ac:dyDescent="0.3">
      <c r="A9" s="237"/>
      <c r="B9" s="237"/>
      <c r="C9" s="237"/>
      <c r="D9" s="237"/>
      <c r="E9" s="237"/>
      <c r="F9" s="237"/>
      <c r="G9" s="237"/>
      <c r="H9" s="237"/>
      <c r="I9" s="237"/>
    </row>
    <row r="10" spans="1:9" ht="20.100000000000001" customHeight="1" x14ac:dyDescent="0.3">
      <c r="A10" s="237"/>
      <c r="B10" s="237"/>
      <c r="C10" s="237"/>
      <c r="D10" s="237"/>
      <c r="E10" s="237"/>
      <c r="F10" s="237"/>
      <c r="G10" s="237"/>
      <c r="H10" s="237"/>
      <c r="I10" s="237"/>
    </row>
    <row r="11" spans="1:9" ht="20.100000000000001" customHeight="1" x14ac:dyDescent="0.3">
      <c r="A11" s="237"/>
      <c r="B11" s="237"/>
      <c r="C11" s="237"/>
      <c r="D11" s="237"/>
      <c r="E11" s="237"/>
      <c r="F11" s="237"/>
      <c r="G11" s="237"/>
      <c r="H11" s="237"/>
      <c r="I11" s="237"/>
    </row>
    <row r="12" spans="1:9" ht="20.100000000000001" customHeight="1" x14ac:dyDescent="0.3">
      <c r="A12" s="237"/>
      <c r="B12" s="237"/>
      <c r="C12" s="237"/>
      <c r="D12" s="237"/>
      <c r="E12" s="237"/>
      <c r="F12" s="237"/>
      <c r="G12" s="237"/>
      <c r="H12" s="237"/>
      <c r="I12" s="237"/>
    </row>
    <row r="13" spans="1:9" ht="20.100000000000001" customHeight="1" x14ac:dyDescent="0.3">
      <c r="A13" s="237"/>
      <c r="B13" s="237"/>
      <c r="C13" s="237"/>
      <c r="D13" s="237"/>
      <c r="E13" s="237"/>
      <c r="F13" s="237"/>
      <c r="G13" s="237"/>
      <c r="H13" s="237"/>
      <c r="I13" s="237"/>
    </row>
    <row r="14" spans="1:9" ht="20.100000000000001" customHeight="1" x14ac:dyDescent="0.3">
      <c r="A14" s="237"/>
      <c r="B14" s="237"/>
      <c r="C14" s="237"/>
      <c r="D14" s="237"/>
      <c r="E14" s="237"/>
      <c r="F14" s="237"/>
      <c r="G14" s="237"/>
      <c r="H14" s="237"/>
      <c r="I14" s="237"/>
    </row>
    <row r="15" spans="1:9" ht="20.100000000000001" customHeight="1" x14ac:dyDescent="0.3">
      <c r="A15" s="237"/>
      <c r="B15" s="237"/>
      <c r="C15" s="237"/>
      <c r="D15" s="237"/>
      <c r="E15" s="237"/>
      <c r="F15" s="237"/>
      <c r="G15" s="237"/>
      <c r="H15" s="237"/>
      <c r="I15" s="237"/>
    </row>
    <row r="16" spans="1:9" ht="20.100000000000001" customHeight="1" x14ac:dyDescent="0.3">
      <c r="A16" s="237"/>
      <c r="B16" s="237"/>
      <c r="C16" s="237"/>
      <c r="D16" s="237"/>
      <c r="E16" s="237"/>
      <c r="F16" s="237"/>
      <c r="G16" s="237"/>
      <c r="H16" s="237"/>
      <c r="I16" s="237"/>
    </row>
    <row r="17" spans="1:9" ht="20.100000000000001" customHeight="1" x14ac:dyDescent="0.3">
      <c r="A17" s="237"/>
      <c r="B17" s="237"/>
      <c r="C17" s="237"/>
      <c r="D17" s="237"/>
      <c r="E17" s="237"/>
      <c r="F17" s="237"/>
      <c r="G17" s="237"/>
      <c r="H17" s="237"/>
      <c r="I17" s="237"/>
    </row>
    <row r="18" spans="1:9" ht="20.100000000000001" customHeight="1" x14ac:dyDescent="0.3">
      <c r="A18" s="237"/>
      <c r="B18" s="237"/>
      <c r="C18" s="237"/>
      <c r="D18" s="237"/>
      <c r="E18" s="237"/>
      <c r="F18" s="237"/>
      <c r="G18" s="237"/>
      <c r="H18" s="237"/>
      <c r="I18" s="237"/>
    </row>
    <row r="19" spans="1:9" ht="20.100000000000001" customHeight="1" x14ac:dyDescent="0.3">
      <c r="A19" s="237"/>
      <c r="B19" s="237"/>
      <c r="C19" s="237"/>
      <c r="D19" s="237"/>
      <c r="E19" s="237"/>
      <c r="F19" s="237"/>
      <c r="G19" s="237"/>
      <c r="H19" s="237"/>
      <c r="I19" s="237"/>
    </row>
    <row r="20" spans="1:9" ht="20.100000000000001" customHeight="1" x14ac:dyDescent="0.3">
      <c r="A20" s="237"/>
      <c r="B20" s="237"/>
      <c r="C20" s="237"/>
      <c r="D20" s="237"/>
      <c r="E20" s="237"/>
      <c r="F20" s="237"/>
      <c r="G20" s="237"/>
      <c r="H20" s="237"/>
      <c r="I20" s="237"/>
    </row>
    <row r="21" spans="1:9" ht="20.100000000000001" customHeight="1" x14ac:dyDescent="0.3">
      <c r="A21" s="237"/>
      <c r="B21" s="237"/>
      <c r="C21" s="237"/>
      <c r="D21" s="237"/>
      <c r="E21" s="237"/>
      <c r="F21" s="237"/>
      <c r="G21" s="237"/>
      <c r="H21" s="237"/>
      <c r="I21" s="237"/>
    </row>
    <row r="22" spans="1:9" ht="20.100000000000001" customHeight="1" x14ac:dyDescent="0.3">
      <c r="A22" s="237"/>
      <c r="B22" s="237"/>
      <c r="C22" s="237"/>
      <c r="D22" s="237"/>
      <c r="E22" s="237"/>
      <c r="F22" s="237"/>
      <c r="G22" s="237"/>
      <c r="H22" s="237"/>
      <c r="I22" s="237"/>
    </row>
    <row r="23" spans="1:9" ht="20.100000000000001" customHeight="1" x14ac:dyDescent="0.3">
      <c r="A23" s="237"/>
      <c r="B23" s="237"/>
      <c r="C23" s="237"/>
      <c r="D23" s="237"/>
      <c r="E23" s="237"/>
      <c r="F23" s="237"/>
      <c r="G23" s="237"/>
      <c r="H23" s="237"/>
      <c r="I23" s="237"/>
    </row>
    <row r="24" spans="1:9" ht="20.100000000000001" customHeight="1" x14ac:dyDescent="0.3">
      <c r="A24" s="237"/>
      <c r="B24" s="237"/>
      <c r="C24" s="237"/>
      <c r="D24" s="237"/>
      <c r="E24" s="237"/>
      <c r="F24" s="237"/>
      <c r="G24" s="237"/>
      <c r="H24" s="237"/>
      <c r="I24" s="237"/>
    </row>
    <row r="25" spans="1:9" ht="20.100000000000001" customHeight="1" x14ac:dyDescent="0.3">
      <c r="A25" s="237"/>
      <c r="B25" s="237"/>
      <c r="C25" s="237"/>
      <c r="D25" s="237"/>
      <c r="E25" s="237"/>
      <c r="F25" s="237"/>
      <c r="G25" s="237"/>
      <c r="H25" s="237"/>
      <c r="I25" s="237"/>
    </row>
    <row r="26" spans="1:9" ht="20.100000000000001" customHeight="1" x14ac:dyDescent="0.3">
      <c r="A26" s="237"/>
      <c r="B26" s="237"/>
      <c r="C26" s="237"/>
      <c r="D26" s="237"/>
      <c r="E26" s="237"/>
      <c r="F26" s="237"/>
      <c r="G26" s="237"/>
      <c r="H26" s="237"/>
      <c r="I26" s="237"/>
    </row>
    <row r="27" spans="1:9" ht="20.100000000000001" customHeight="1" x14ac:dyDescent="0.3">
      <c r="A27" s="237"/>
      <c r="B27" s="237"/>
      <c r="C27" s="237"/>
      <c r="D27" s="237"/>
      <c r="E27" s="237"/>
      <c r="F27" s="237"/>
      <c r="G27" s="237"/>
      <c r="H27" s="237"/>
      <c r="I27" s="237"/>
    </row>
    <row r="28" spans="1:9" ht="20.100000000000001" customHeight="1" x14ac:dyDescent="0.3">
      <c r="A28" s="237"/>
      <c r="B28" s="237"/>
      <c r="C28" s="237"/>
      <c r="D28" s="237"/>
      <c r="E28" s="237"/>
      <c r="F28" s="237"/>
      <c r="G28" s="237"/>
      <c r="H28" s="237"/>
      <c r="I28" s="237"/>
    </row>
    <row r="29" spans="1:9" ht="20.100000000000001" customHeight="1" x14ac:dyDescent="0.3">
      <c r="A29" s="237"/>
      <c r="B29" s="237"/>
      <c r="C29" s="237"/>
      <c r="D29" s="237"/>
      <c r="E29" s="237"/>
      <c r="F29" s="237"/>
      <c r="G29" s="237"/>
      <c r="H29" s="237"/>
      <c r="I29" s="237"/>
    </row>
    <row r="30" spans="1:9" ht="20.100000000000001" customHeight="1" x14ac:dyDescent="0.3">
      <c r="A30" s="237"/>
      <c r="B30" s="237"/>
      <c r="C30" s="237"/>
      <c r="D30" s="237"/>
      <c r="E30" s="237"/>
      <c r="F30" s="237"/>
      <c r="G30" s="237"/>
      <c r="H30" s="237"/>
      <c r="I30" s="237"/>
    </row>
    <row r="31" spans="1:9" ht="20.100000000000001" customHeight="1" x14ac:dyDescent="0.3">
      <c r="A31" s="237"/>
      <c r="B31" s="237"/>
      <c r="C31" s="237"/>
      <c r="D31" s="237"/>
      <c r="E31" s="237"/>
      <c r="F31" s="237"/>
      <c r="G31" s="237"/>
      <c r="H31" s="237"/>
      <c r="I31" s="237"/>
    </row>
    <row r="32" spans="1:9" ht="20.100000000000001" customHeight="1" x14ac:dyDescent="0.3">
      <c r="A32" s="237"/>
      <c r="B32" s="237"/>
      <c r="C32" s="237"/>
      <c r="D32" s="237"/>
      <c r="E32" s="237"/>
      <c r="F32" s="237"/>
      <c r="G32" s="237"/>
      <c r="H32" s="237"/>
      <c r="I32" s="237"/>
    </row>
    <row r="33" spans="1:12" ht="20.100000000000001" customHeight="1" x14ac:dyDescent="0.3">
      <c r="A33" s="237"/>
      <c r="B33" s="237"/>
      <c r="C33" s="237"/>
      <c r="D33" s="237"/>
      <c r="E33" s="237"/>
      <c r="F33" s="237"/>
      <c r="G33" s="237"/>
      <c r="H33" s="237"/>
      <c r="I33" s="237"/>
    </row>
    <row r="34" spans="1:12" ht="20.100000000000001" customHeight="1" x14ac:dyDescent="0.3">
      <c r="A34" s="237"/>
      <c r="B34" s="237"/>
      <c r="C34" s="237"/>
      <c r="D34" s="237"/>
      <c r="E34" s="237"/>
      <c r="F34" s="237"/>
      <c r="G34" s="237"/>
      <c r="H34" s="237"/>
      <c r="I34" s="237"/>
    </row>
    <row r="35" spans="1:12" ht="20.100000000000001" customHeight="1" x14ac:dyDescent="0.3">
      <c r="A35" s="237"/>
      <c r="B35" s="237"/>
      <c r="C35" s="237"/>
      <c r="D35" s="237"/>
      <c r="E35" s="237"/>
      <c r="F35" s="237"/>
      <c r="G35" s="237"/>
      <c r="H35" s="237"/>
      <c r="I35" s="237"/>
    </row>
    <row r="36" spans="1:12" ht="20.100000000000001" customHeight="1" x14ac:dyDescent="0.6"/>
    <row r="37" spans="1:12" ht="20.100000000000001" customHeight="1" x14ac:dyDescent="0.6"/>
    <row r="38" spans="1:12" ht="20.100000000000001" customHeight="1" x14ac:dyDescent="0.6"/>
    <row r="39" spans="1:12" ht="20.100000000000001" customHeight="1" x14ac:dyDescent="0.6"/>
    <row r="47" spans="1:12" x14ac:dyDescent="0.6">
      <c r="L47" s="20"/>
    </row>
  </sheetData>
  <sheetProtection algorithmName="SHA-512" hashValue="vDoULULFYy4QofJFoGn0OHNThUE19BR8rAbMc5dee4OcNhDcTc2h5vDWbRHG2cmjp9570zy+OepTdul7ifUsQQ==" saltValue="DOAMaWySgFxHy1aJqhKeAg==" spinCount="100000" sheet="1" objects="1" scenarios="1"/>
  <mergeCells count="5">
    <mergeCell ref="A3:I35"/>
    <mergeCell ref="C1:E1"/>
    <mergeCell ref="G1:I1"/>
    <mergeCell ref="A1:B1"/>
    <mergeCell ref="A2:I2"/>
  </mergeCells>
  <pageMargins left="1" right="0.54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5CA74-0F62-4F92-B4B5-BC5A43AD69ED}">
  <sheetPr codeName="Sheet12"/>
  <dimension ref="A1:AG161"/>
  <sheetViews>
    <sheetView zoomScale="120" zoomScaleNormal="120" workbookViewId="0">
      <selection activeCell="AF54" sqref="AF54"/>
    </sheetView>
  </sheetViews>
  <sheetFormatPr defaultColWidth="8.625" defaultRowHeight="17.25" x14ac:dyDescent="0.4"/>
  <cols>
    <col min="1" max="1" width="3.5" style="27" customWidth="1"/>
    <col min="2" max="2" width="6.625" style="119" customWidth="1"/>
    <col min="3" max="3" width="17.25" style="30" customWidth="1"/>
    <col min="4" max="4" width="4.375" style="37" customWidth="1"/>
    <col min="5" max="5" width="1.625" style="37" customWidth="1"/>
    <col min="6" max="6" width="1.875" style="37" customWidth="1"/>
    <col min="7" max="7" width="1.625" style="37" customWidth="1"/>
    <col min="8" max="8" width="1.875" style="37" customWidth="1"/>
    <col min="9" max="28" width="1.625" style="37" customWidth="1"/>
    <col min="29" max="31" width="3.5" style="37" customWidth="1"/>
    <col min="32" max="16384" width="8.625" style="37"/>
  </cols>
  <sheetData>
    <row r="1" spans="1:33" s="20" customFormat="1" ht="21.75" x14ac:dyDescent="0.5">
      <c r="A1" s="195" t="s">
        <v>29</v>
      </c>
      <c r="B1" s="196" t="s">
        <v>43</v>
      </c>
      <c r="C1" s="197" t="s">
        <v>49</v>
      </c>
      <c r="D1" s="95" t="s">
        <v>111</v>
      </c>
      <c r="E1" s="191">
        <v>5</v>
      </c>
      <c r="F1" s="191"/>
      <c r="G1" s="191"/>
      <c r="H1" s="191"/>
      <c r="I1" s="191"/>
      <c r="J1" s="191"/>
      <c r="K1" s="191">
        <v>6</v>
      </c>
      <c r="L1" s="191"/>
      <c r="M1" s="191"/>
      <c r="N1" s="191"/>
      <c r="O1" s="191"/>
      <c r="P1" s="191"/>
      <c r="Q1" s="191">
        <v>7</v>
      </c>
      <c r="R1" s="191"/>
      <c r="S1" s="191"/>
      <c r="T1" s="191"/>
      <c r="U1" s="191"/>
      <c r="V1" s="191"/>
      <c r="W1" s="191">
        <v>8</v>
      </c>
      <c r="X1" s="191"/>
      <c r="Y1" s="191"/>
      <c r="Z1" s="191"/>
      <c r="AA1" s="191"/>
      <c r="AB1" s="191"/>
      <c r="AC1" s="192" t="s">
        <v>50</v>
      </c>
      <c r="AD1" s="192"/>
      <c r="AE1" s="192"/>
    </row>
    <row r="2" spans="1:33" s="20" customFormat="1" ht="18.600000000000001" customHeight="1" x14ac:dyDescent="0.5">
      <c r="A2" s="195"/>
      <c r="B2" s="195"/>
      <c r="C2" s="197"/>
      <c r="D2" s="95" t="s">
        <v>25</v>
      </c>
      <c r="E2" s="193" t="s">
        <v>54</v>
      </c>
      <c r="F2" s="193"/>
      <c r="G2" s="193"/>
      <c r="H2" s="193"/>
      <c r="I2" s="193"/>
      <c r="J2" s="193"/>
      <c r="K2" s="193" t="s">
        <v>55</v>
      </c>
      <c r="L2" s="193"/>
      <c r="M2" s="193"/>
      <c r="N2" s="193"/>
      <c r="O2" s="193"/>
      <c r="P2" s="193"/>
      <c r="Q2" s="193" t="s">
        <v>55</v>
      </c>
      <c r="R2" s="193"/>
      <c r="S2" s="193"/>
      <c r="T2" s="193"/>
      <c r="U2" s="193"/>
      <c r="V2" s="193"/>
      <c r="W2" s="193" t="s">
        <v>55</v>
      </c>
      <c r="X2" s="193"/>
      <c r="Y2" s="193"/>
      <c r="Z2" s="193"/>
      <c r="AA2" s="193"/>
      <c r="AB2" s="193"/>
      <c r="AC2" s="194">
        <f>COUNTIF(E4:AB4,"*")</f>
        <v>7</v>
      </c>
      <c r="AD2" s="194"/>
      <c r="AE2" s="194"/>
    </row>
    <row r="3" spans="1:33" s="20" customFormat="1" ht="14.45" customHeight="1" x14ac:dyDescent="0.5">
      <c r="A3" s="195"/>
      <c r="B3" s="195"/>
      <c r="C3" s="197"/>
      <c r="D3" s="95" t="s">
        <v>24</v>
      </c>
      <c r="E3" s="97"/>
      <c r="F3" s="97"/>
      <c r="G3" s="97"/>
      <c r="H3" s="97"/>
      <c r="I3" s="97" t="s">
        <v>97</v>
      </c>
      <c r="J3" s="97"/>
      <c r="K3" s="97"/>
      <c r="L3" s="97"/>
      <c r="M3" s="97" t="s">
        <v>98</v>
      </c>
      <c r="N3" s="97"/>
      <c r="O3" s="97"/>
      <c r="P3" s="97" t="s">
        <v>80</v>
      </c>
      <c r="Q3" s="97"/>
      <c r="R3" s="97"/>
      <c r="S3" s="97"/>
      <c r="T3" s="97" t="s">
        <v>83</v>
      </c>
      <c r="U3" s="97"/>
      <c r="V3" s="97"/>
      <c r="W3" s="97"/>
      <c r="X3" s="97"/>
      <c r="Y3" s="97" t="s">
        <v>84</v>
      </c>
      <c r="Z3" s="97"/>
      <c r="AA3" s="97" t="s">
        <v>85</v>
      </c>
      <c r="AB3" s="97"/>
      <c r="AC3" s="194"/>
      <c r="AD3" s="194"/>
      <c r="AE3" s="194"/>
    </row>
    <row r="4" spans="1:33" s="20" customFormat="1" ht="14.45" customHeight="1" x14ac:dyDescent="0.5">
      <c r="A4" s="195"/>
      <c r="B4" s="195"/>
      <c r="C4" s="197"/>
      <c r="D4" s="105" t="s">
        <v>48</v>
      </c>
      <c r="E4" s="103"/>
      <c r="F4" s="103" t="s">
        <v>86</v>
      </c>
      <c r="G4" s="103"/>
      <c r="H4" s="103"/>
      <c r="I4" s="103" t="s">
        <v>87</v>
      </c>
      <c r="J4" s="103"/>
      <c r="K4" s="103"/>
      <c r="L4" s="103"/>
      <c r="M4" s="103" t="s">
        <v>88</v>
      </c>
      <c r="N4" s="103"/>
      <c r="O4" s="103"/>
      <c r="P4" s="103" t="s">
        <v>89</v>
      </c>
      <c r="Q4" s="103"/>
      <c r="R4" s="103"/>
      <c r="S4" s="103"/>
      <c r="T4" s="103" t="s">
        <v>90</v>
      </c>
      <c r="U4" s="103"/>
      <c r="V4" s="103"/>
      <c r="W4" s="103"/>
      <c r="X4" s="103"/>
      <c r="Y4" s="103" t="s">
        <v>91</v>
      </c>
      <c r="Z4" s="103"/>
      <c r="AA4" s="103" t="s">
        <v>92</v>
      </c>
      <c r="AB4" s="103"/>
      <c r="AC4" s="100" t="s">
        <v>51</v>
      </c>
      <c r="AD4" s="101" t="s">
        <v>52</v>
      </c>
      <c r="AE4" s="101" t="s">
        <v>53</v>
      </c>
    </row>
    <row r="5" spans="1:33" s="20" customFormat="1" ht="3" hidden="1" customHeight="1" x14ac:dyDescent="0.5">
      <c r="A5" s="112"/>
      <c r="B5" s="112"/>
      <c r="C5" s="113"/>
      <c r="D5" s="114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32"/>
      <c r="AD5" s="33"/>
      <c r="AE5" s="34"/>
    </row>
    <row r="6" spans="1:33" ht="12" customHeight="1" x14ac:dyDescent="0.4">
      <c r="A6" s="117">
        <v>1</v>
      </c>
      <c r="B6" s="117">
        <v>69001</v>
      </c>
      <c r="C6" s="115" t="s">
        <v>123</v>
      </c>
      <c r="D6" s="116"/>
      <c r="E6" s="111"/>
      <c r="F6" s="25" t="s">
        <v>121</v>
      </c>
      <c r="G6" s="25"/>
      <c r="H6" s="25"/>
      <c r="I6" s="25" t="s">
        <v>121</v>
      </c>
      <c r="J6" s="25"/>
      <c r="K6" s="25"/>
      <c r="L6" s="25"/>
      <c r="M6" s="25" t="s">
        <v>121</v>
      </c>
      <c r="N6" s="25"/>
      <c r="O6" s="25"/>
      <c r="P6" s="25" t="s">
        <v>121</v>
      </c>
      <c r="Q6" s="25"/>
      <c r="R6" s="25"/>
      <c r="S6" s="25"/>
      <c r="T6" s="25" t="s">
        <v>121</v>
      </c>
      <c r="U6" s="25"/>
      <c r="V6" s="25"/>
      <c r="W6" s="25"/>
      <c r="X6" s="25"/>
      <c r="Y6" s="25" t="s">
        <v>121</v>
      </c>
      <c r="Z6" s="25"/>
      <c r="AA6" s="25" t="s">
        <v>121</v>
      </c>
      <c r="AB6" s="25"/>
      <c r="AC6" s="143">
        <f>IF('1-4'!A6:A50="","",COUNTIF(E6:AB6,"/"))</f>
        <v>7</v>
      </c>
      <c r="AD6" s="143">
        <f>IF('1-4'!A6:A50="","",COUNTIF(E6:AB6,"ล"))</f>
        <v>0</v>
      </c>
      <c r="AE6" s="143">
        <f>IF('1-4'!A6:A50="","",COUNTIF(E6:AB6,"ข"))</f>
        <v>0</v>
      </c>
      <c r="AF6" s="36"/>
      <c r="AG6" s="36"/>
    </row>
    <row r="7" spans="1:33" ht="12" customHeight="1" x14ac:dyDescent="0.4">
      <c r="A7" s="117">
        <v>2</v>
      </c>
      <c r="B7" s="117">
        <v>69002</v>
      </c>
      <c r="C7" s="115" t="s">
        <v>124</v>
      </c>
      <c r="D7" s="116"/>
      <c r="E7" s="111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143">
        <f>IF('1-4'!A7:A50="","",COUNTIF(E7:AB7,"/"))</f>
        <v>0</v>
      </c>
      <c r="AD7" s="143">
        <f>IF('1-4'!A7:A50="","",COUNTIF(E7:AB7,"ล"))</f>
        <v>0</v>
      </c>
      <c r="AE7" s="143">
        <f>IF('1-4'!A7:A50="","",COUNTIF(E7:AB7,"ข"))</f>
        <v>0</v>
      </c>
      <c r="AF7" s="36"/>
      <c r="AG7" s="36"/>
    </row>
    <row r="8" spans="1:33" ht="12" customHeight="1" x14ac:dyDescent="0.4">
      <c r="A8" s="117">
        <v>3</v>
      </c>
      <c r="B8" s="117">
        <v>69003</v>
      </c>
      <c r="C8" s="115" t="s">
        <v>125</v>
      </c>
      <c r="D8" s="116"/>
      <c r="E8" s="111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143">
        <f>IF('1-4'!A8:A50="","",COUNTIF(E8:AB8,"/"))</f>
        <v>0</v>
      </c>
      <c r="AD8" s="143">
        <f>IF('1-4'!A8:A50="","",COUNTIF(E8:AB8,"ล"))</f>
        <v>0</v>
      </c>
      <c r="AE8" s="143">
        <f>IF('1-4'!A8:A50="","",COUNTIF(E8:AB8,"ข"))</f>
        <v>0</v>
      </c>
      <c r="AF8" s="36"/>
      <c r="AG8" s="36"/>
    </row>
    <row r="9" spans="1:33" ht="12" customHeight="1" x14ac:dyDescent="0.4">
      <c r="A9" s="117">
        <v>4</v>
      </c>
      <c r="B9" s="117">
        <v>69004</v>
      </c>
      <c r="C9" s="115" t="s">
        <v>126</v>
      </c>
      <c r="D9" s="116"/>
      <c r="E9" s="111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143">
        <f>IF('1-4'!A9:A50="","",COUNTIF(E9:AB9,"/"))</f>
        <v>0</v>
      </c>
      <c r="AD9" s="143">
        <f>IF('1-4'!A9:A50="","",COUNTIF(E9:AB9,"ล"))</f>
        <v>0</v>
      </c>
      <c r="AE9" s="143">
        <f>IF('1-4'!A9:A50="","",COUNTIF(E9:AB9,"ข"))</f>
        <v>0</v>
      </c>
      <c r="AF9" s="36"/>
      <c r="AG9" s="36"/>
    </row>
    <row r="10" spans="1:33" ht="12" customHeight="1" x14ac:dyDescent="0.4">
      <c r="A10" s="117">
        <v>5</v>
      </c>
      <c r="B10" s="117">
        <v>69005</v>
      </c>
      <c r="C10" s="115" t="s">
        <v>127</v>
      </c>
      <c r="D10" s="116"/>
      <c r="E10" s="111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143">
        <f>IF('1-4'!A10:A50="","",COUNTIF(E10:AB10,"/"))</f>
        <v>0</v>
      </c>
      <c r="AD10" s="143">
        <f>IF('1-4'!A10:A50="","",COUNTIF(E10:AB10,"ล"))</f>
        <v>0</v>
      </c>
      <c r="AE10" s="143">
        <f>IF('1-4'!A10:A50="","",COUNTIF(E10:AB10,"ข"))</f>
        <v>0</v>
      </c>
      <c r="AF10" s="36"/>
      <c r="AG10" s="36"/>
    </row>
    <row r="11" spans="1:33" ht="12" customHeight="1" x14ac:dyDescent="0.4">
      <c r="A11" s="117">
        <v>6</v>
      </c>
      <c r="B11" s="117">
        <v>69006</v>
      </c>
      <c r="C11" s="115" t="s">
        <v>128</v>
      </c>
      <c r="D11" s="116"/>
      <c r="E11" s="111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143">
        <f>IF('1-4'!A11:A50="","",COUNTIF(E11:AB11,"/"))</f>
        <v>0</v>
      </c>
      <c r="AD11" s="143">
        <f>IF('1-4'!A11:A50="","",COUNTIF(E11:AB11,"ล"))</f>
        <v>0</v>
      </c>
      <c r="AE11" s="143">
        <f>IF('1-4'!A11:A50="","",COUNTIF(E11:AB11,"ข"))</f>
        <v>0</v>
      </c>
      <c r="AF11" s="36"/>
      <c r="AG11" s="36"/>
    </row>
    <row r="12" spans="1:33" ht="12" customHeight="1" x14ac:dyDescent="0.4">
      <c r="A12" s="117">
        <v>7</v>
      </c>
      <c r="B12" s="117">
        <v>69007</v>
      </c>
      <c r="C12" s="115" t="s">
        <v>129</v>
      </c>
      <c r="D12" s="116"/>
      <c r="E12" s="111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143">
        <f>IF('1-4'!A12:A50="","",COUNTIF(E12:AB12,"/"))</f>
        <v>0</v>
      </c>
      <c r="AD12" s="143">
        <f>IF('1-4'!A12:A50="","",COUNTIF(E12:AB12,"ล"))</f>
        <v>0</v>
      </c>
      <c r="AE12" s="143">
        <f>IF('1-4'!A12:A50="","",COUNTIF(E12:AB12,"ข"))</f>
        <v>0</v>
      </c>
      <c r="AF12" s="36"/>
      <c r="AG12" s="36"/>
    </row>
    <row r="13" spans="1:33" ht="12" customHeight="1" x14ac:dyDescent="0.4">
      <c r="A13" s="117">
        <v>8</v>
      </c>
      <c r="B13" s="117">
        <v>69008</v>
      </c>
      <c r="C13" s="115" t="s">
        <v>130</v>
      </c>
      <c r="D13" s="116"/>
      <c r="E13" s="111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143">
        <f>IF('1-4'!A13:A51="","",COUNTIF(E13:AB13,"/"))</f>
        <v>0</v>
      </c>
      <c r="AD13" s="143">
        <f>IF('1-4'!A13:A51="","",COUNTIF(E13:AB13,"ล"))</f>
        <v>0</v>
      </c>
      <c r="AE13" s="143">
        <f>IF('1-4'!A13:A51="","",COUNTIF(E13:AB13,"ข"))</f>
        <v>0</v>
      </c>
      <c r="AF13" s="36"/>
      <c r="AG13" s="36"/>
    </row>
    <row r="14" spans="1:33" ht="12" customHeight="1" x14ac:dyDescent="0.4">
      <c r="A14" s="117">
        <v>9</v>
      </c>
      <c r="B14" s="117">
        <v>69009</v>
      </c>
      <c r="C14" s="115" t="s">
        <v>131</v>
      </c>
      <c r="D14" s="116"/>
      <c r="E14" s="111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143">
        <f>IF('1-4'!A14:A52="","",COUNTIF(E14:AB14,"/"))</f>
        <v>0</v>
      </c>
      <c r="AD14" s="143">
        <f>IF('1-4'!A14:A52="","",COUNTIF(E14:AB14,"ล"))</f>
        <v>0</v>
      </c>
      <c r="AE14" s="143">
        <f>IF('1-4'!A14:A52="","",COUNTIF(E14:AB14,"ข"))</f>
        <v>0</v>
      </c>
      <c r="AF14" s="36"/>
      <c r="AG14" s="36"/>
    </row>
    <row r="15" spans="1:33" ht="12" customHeight="1" x14ac:dyDescent="0.4">
      <c r="A15" s="117">
        <v>10</v>
      </c>
      <c r="B15" s="117">
        <v>69010</v>
      </c>
      <c r="C15" s="115" t="s">
        <v>132</v>
      </c>
      <c r="D15" s="116"/>
      <c r="E15" s="111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143">
        <f>IF('1-4'!A15:A53="","",COUNTIF(E15:AB15,"/"))</f>
        <v>0</v>
      </c>
      <c r="AD15" s="143">
        <f>IF('1-4'!A15:A53="","",COUNTIF(E15:AB15,"ล"))</f>
        <v>0</v>
      </c>
      <c r="AE15" s="143">
        <f>IF('1-4'!A15:A53="","",COUNTIF(E15:AB15,"ข"))</f>
        <v>0</v>
      </c>
      <c r="AF15" s="36"/>
      <c r="AG15" s="36"/>
    </row>
    <row r="16" spans="1:33" ht="12" customHeight="1" x14ac:dyDescent="0.4">
      <c r="A16" s="117">
        <v>11</v>
      </c>
      <c r="B16" s="117">
        <v>69011</v>
      </c>
      <c r="C16" s="115" t="s">
        <v>133</v>
      </c>
      <c r="D16" s="116"/>
      <c r="E16" s="111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143">
        <f>IF('1-4'!A16:A54="","",COUNTIF(E16:AB16,"/"))</f>
        <v>0</v>
      </c>
      <c r="AD16" s="143">
        <f>IF('1-4'!A16:A54="","",COUNTIF(E16:AB16,"ล"))</f>
        <v>0</v>
      </c>
      <c r="AE16" s="143">
        <f>IF('1-4'!A16:A54="","",COUNTIF(E16:AB16,"ข"))</f>
        <v>0</v>
      </c>
      <c r="AF16" s="36"/>
      <c r="AG16" s="36"/>
    </row>
    <row r="17" spans="1:33" ht="12" customHeight="1" x14ac:dyDescent="0.4">
      <c r="A17" s="117">
        <v>12</v>
      </c>
      <c r="B17" s="117">
        <v>69012</v>
      </c>
      <c r="C17" s="115" t="s">
        <v>134</v>
      </c>
      <c r="D17" s="116"/>
      <c r="E17" s="111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143">
        <f>IF('1-4'!A17:A55="","",COUNTIF(E17:AB17,"/"))</f>
        <v>0</v>
      </c>
      <c r="AD17" s="143">
        <f>IF('1-4'!A17:A55="","",COUNTIF(E17:AB17,"ล"))</f>
        <v>0</v>
      </c>
      <c r="AE17" s="143">
        <f>IF('1-4'!A17:A55="","",COUNTIF(E17:AB17,"ข"))</f>
        <v>0</v>
      </c>
      <c r="AF17" s="36"/>
      <c r="AG17" s="36"/>
    </row>
    <row r="18" spans="1:33" ht="12" customHeight="1" x14ac:dyDescent="0.4">
      <c r="A18" s="117">
        <v>13</v>
      </c>
      <c r="B18" s="117">
        <v>69013</v>
      </c>
      <c r="C18" s="115" t="s">
        <v>135</v>
      </c>
      <c r="D18" s="116"/>
      <c r="E18" s="111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143">
        <f>IF('1-4'!A18:A56="","",COUNTIF(E18:AB18,"/"))</f>
        <v>0</v>
      </c>
      <c r="AD18" s="143">
        <f>IF('1-4'!A18:A56="","",COUNTIF(E18:AB18,"ล"))</f>
        <v>0</v>
      </c>
      <c r="AE18" s="143">
        <f>IF('1-4'!A18:A56="","",COUNTIF(E18:AB18,"ข"))</f>
        <v>0</v>
      </c>
      <c r="AF18" s="36"/>
      <c r="AG18" s="36"/>
    </row>
    <row r="19" spans="1:33" ht="12" customHeight="1" x14ac:dyDescent="0.4">
      <c r="A19" s="117">
        <v>14</v>
      </c>
      <c r="B19" s="117">
        <v>69014</v>
      </c>
      <c r="C19" s="115" t="s">
        <v>136</v>
      </c>
      <c r="D19" s="116"/>
      <c r="E19" s="111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143">
        <f>IF('1-4'!A19:A57="","",COUNTIF(E19:AB19,"/"))</f>
        <v>0</v>
      </c>
      <c r="AD19" s="143">
        <f>IF('1-4'!A19:A57="","",COUNTIF(E19:AB19,"ล"))</f>
        <v>0</v>
      </c>
      <c r="AE19" s="143">
        <f>IF('1-4'!A19:A57="","",COUNTIF(E19:AB19,"ข"))</f>
        <v>0</v>
      </c>
      <c r="AF19" s="36"/>
      <c r="AG19" s="36"/>
    </row>
    <row r="20" spans="1:33" ht="12" customHeight="1" x14ac:dyDescent="0.4">
      <c r="A20" s="117">
        <v>15</v>
      </c>
      <c r="B20" s="117">
        <v>69015</v>
      </c>
      <c r="C20" s="115" t="s">
        <v>137</v>
      </c>
      <c r="D20" s="116"/>
      <c r="E20" s="111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143">
        <f>IF('1-4'!A20:A58="","",COUNTIF(E20:AB20,"/"))</f>
        <v>0</v>
      </c>
      <c r="AD20" s="143">
        <f>IF('1-4'!A20:A58="","",COUNTIF(E20:AB20,"ล"))</f>
        <v>0</v>
      </c>
      <c r="AE20" s="143">
        <f>IF('1-4'!A20:A58="","",COUNTIF(E20:AB20,"ข"))</f>
        <v>0</v>
      </c>
      <c r="AF20" s="36"/>
      <c r="AG20" s="36"/>
    </row>
    <row r="21" spans="1:33" ht="12" customHeight="1" x14ac:dyDescent="0.4">
      <c r="A21" s="117">
        <v>16</v>
      </c>
      <c r="B21" s="117">
        <v>69016</v>
      </c>
      <c r="C21" s="115" t="s">
        <v>138</v>
      </c>
      <c r="D21" s="116"/>
      <c r="E21" s="111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143">
        <f>IF('1-4'!A21:A59="","",COUNTIF(E21:AB21,"/"))</f>
        <v>0</v>
      </c>
      <c r="AD21" s="143">
        <f>IF('1-4'!A21:A59="","",COUNTIF(E21:AB21,"ล"))</f>
        <v>0</v>
      </c>
      <c r="AE21" s="143">
        <f>IF('1-4'!A21:A59="","",COUNTIF(E21:AB21,"ข"))</f>
        <v>0</v>
      </c>
      <c r="AF21" s="36"/>
      <c r="AG21" s="36"/>
    </row>
    <row r="22" spans="1:33" ht="12" customHeight="1" x14ac:dyDescent="0.4">
      <c r="A22" s="117">
        <v>17</v>
      </c>
      <c r="B22" s="117">
        <v>69017</v>
      </c>
      <c r="C22" s="115" t="s">
        <v>139</v>
      </c>
      <c r="D22" s="116"/>
      <c r="E22" s="111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143">
        <f>IF('1-4'!A22:A60="","",COUNTIF(E22:AB22,"/"))</f>
        <v>0</v>
      </c>
      <c r="AD22" s="143">
        <f>IF('1-4'!A22:A60="","",COUNTIF(E22:AB22,"ล"))</f>
        <v>0</v>
      </c>
      <c r="AE22" s="143">
        <f>IF('1-4'!A22:A60="","",COUNTIF(E22:AB22,"ข"))</f>
        <v>0</v>
      </c>
      <c r="AF22" s="36"/>
      <c r="AG22" s="36"/>
    </row>
    <row r="23" spans="1:33" ht="12" customHeight="1" x14ac:dyDescent="0.4">
      <c r="A23" s="117">
        <v>18</v>
      </c>
      <c r="B23" s="117">
        <v>69018</v>
      </c>
      <c r="C23" s="115" t="s">
        <v>140</v>
      </c>
      <c r="D23" s="116"/>
      <c r="E23" s="111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143">
        <f>IF('1-4'!A23:A61="","",COUNTIF(E23:AB23,"/"))</f>
        <v>0</v>
      </c>
      <c r="AD23" s="143">
        <f>IF('1-4'!A23:A61="","",COUNTIF(E23:AB23,"ล"))</f>
        <v>0</v>
      </c>
      <c r="AE23" s="143">
        <f>IF('1-4'!A23:A61="","",COUNTIF(E23:AB23,"ข"))</f>
        <v>0</v>
      </c>
      <c r="AF23" s="36"/>
      <c r="AG23" s="36"/>
    </row>
    <row r="24" spans="1:33" ht="12" customHeight="1" x14ac:dyDescent="0.4">
      <c r="A24" s="117">
        <v>19</v>
      </c>
      <c r="B24" s="117">
        <v>69019</v>
      </c>
      <c r="C24" s="115" t="s">
        <v>141</v>
      </c>
      <c r="D24" s="116"/>
      <c r="E24" s="111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143">
        <f>IF('1-4'!A24:A62="","",COUNTIF(E24:AB24,"/"))</f>
        <v>0</v>
      </c>
      <c r="AD24" s="143">
        <f>IF('1-4'!A24:A62="","",COUNTIF(E24:AB24,"ล"))</f>
        <v>0</v>
      </c>
      <c r="AE24" s="143">
        <f>IF('1-4'!A24:A62="","",COUNTIF(E24:AB24,"ข"))</f>
        <v>0</v>
      </c>
      <c r="AF24" s="36"/>
      <c r="AG24" s="36"/>
    </row>
    <row r="25" spans="1:33" ht="12" customHeight="1" x14ac:dyDescent="0.4">
      <c r="A25" s="117">
        <v>20</v>
      </c>
      <c r="B25" s="117">
        <v>69020</v>
      </c>
      <c r="C25" s="115" t="s">
        <v>142</v>
      </c>
      <c r="D25" s="116"/>
      <c r="E25" s="111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143">
        <f>IF('1-4'!A25:A63="","",COUNTIF(E25:AB25,"/"))</f>
        <v>0</v>
      </c>
      <c r="AD25" s="143">
        <f>IF('1-4'!A25:A63="","",COUNTIF(E25:AB25,"ล"))</f>
        <v>0</v>
      </c>
      <c r="AE25" s="143">
        <f>IF('1-4'!A25:A63="","",COUNTIF(E25:AB25,"ข"))</f>
        <v>0</v>
      </c>
      <c r="AF25" s="36"/>
      <c r="AG25" s="36"/>
    </row>
    <row r="26" spans="1:33" ht="12" customHeight="1" x14ac:dyDescent="0.4">
      <c r="A26" s="117">
        <v>21</v>
      </c>
      <c r="B26" s="117">
        <v>69021</v>
      </c>
      <c r="C26" s="115" t="s">
        <v>143</v>
      </c>
      <c r="D26" s="116"/>
      <c r="E26" s="111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143">
        <f>IF('1-4'!A26:A64="","",COUNTIF(E26:AB26,"/"))</f>
        <v>0</v>
      </c>
      <c r="AD26" s="143">
        <f>IF('1-4'!A26:A64="","",COUNTIF(E26:AB26,"ล"))</f>
        <v>0</v>
      </c>
      <c r="AE26" s="143">
        <f>IF('1-4'!A26:A64="","",COUNTIF(E26:AB26,"ข"))</f>
        <v>0</v>
      </c>
      <c r="AF26" s="36"/>
      <c r="AG26" s="36"/>
    </row>
    <row r="27" spans="1:33" ht="12" customHeight="1" x14ac:dyDescent="0.4">
      <c r="A27" s="117">
        <v>22</v>
      </c>
      <c r="B27" s="117">
        <v>69022</v>
      </c>
      <c r="C27" s="115" t="s">
        <v>144</v>
      </c>
      <c r="D27" s="116"/>
      <c r="E27" s="111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143">
        <f>IF('1-4'!A27:A65="","",COUNTIF(E27:AB27,"/"))</f>
        <v>0</v>
      </c>
      <c r="AD27" s="143">
        <f>IF('1-4'!A27:A65="","",COUNTIF(E27:AB27,"ล"))</f>
        <v>0</v>
      </c>
      <c r="AE27" s="143">
        <f>IF('1-4'!A27:A65="","",COUNTIF(E27:AB27,"ข"))</f>
        <v>0</v>
      </c>
      <c r="AF27" s="36"/>
      <c r="AG27" s="36"/>
    </row>
    <row r="28" spans="1:33" ht="12" customHeight="1" x14ac:dyDescent="0.4">
      <c r="A28" s="117">
        <v>23</v>
      </c>
      <c r="B28" s="117">
        <v>69023</v>
      </c>
      <c r="C28" s="115" t="s">
        <v>145</v>
      </c>
      <c r="D28" s="116"/>
      <c r="E28" s="111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143">
        <f>IF('1-4'!A28:A66="","",COUNTIF(E28:AB28,"/"))</f>
        <v>0</v>
      </c>
      <c r="AD28" s="143">
        <f>IF('1-4'!A28:A66="","",COUNTIF(E28:AB28,"ล"))</f>
        <v>0</v>
      </c>
      <c r="AE28" s="143">
        <f>IF('1-4'!A28:A66="","",COUNTIF(E28:AB28,"ข"))</f>
        <v>0</v>
      </c>
      <c r="AF28" s="36"/>
      <c r="AG28" s="36"/>
    </row>
    <row r="29" spans="1:33" ht="12" customHeight="1" x14ac:dyDescent="0.4">
      <c r="A29" s="117">
        <v>24</v>
      </c>
      <c r="B29" s="117">
        <v>69024</v>
      </c>
      <c r="C29" s="115" t="s">
        <v>146</v>
      </c>
      <c r="D29" s="116"/>
      <c r="E29" s="111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143">
        <f>IF('1-4'!A29:A67="","",COUNTIF(E29:AB29,"/"))</f>
        <v>0</v>
      </c>
      <c r="AD29" s="143">
        <f>IF('1-4'!A29:A67="","",COUNTIF(E29:AB29,"ล"))</f>
        <v>0</v>
      </c>
      <c r="AE29" s="143">
        <f>IF('1-4'!A29:A67="","",COUNTIF(E29:AB29,"ข"))</f>
        <v>0</v>
      </c>
      <c r="AF29" s="36"/>
      <c r="AG29" s="36"/>
    </row>
    <row r="30" spans="1:33" ht="12" customHeight="1" x14ac:dyDescent="0.4">
      <c r="A30" s="117">
        <v>25</v>
      </c>
      <c r="B30" s="117">
        <v>69025</v>
      </c>
      <c r="C30" s="115" t="s">
        <v>147</v>
      </c>
      <c r="D30" s="116"/>
      <c r="E30" s="111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143">
        <f>IF('1-4'!A30:A68="","",COUNTIF(E30:AB30,"/"))</f>
        <v>0</v>
      </c>
      <c r="AD30" s="143">
        <f>IF('1-4'!A30:A68="","",COUNTIF(E30:AB30,"ล"))</f>
        <v>0</v>
      </c>
      <c r="AE30" s="143">
        <f>IF('1-4'!A30:A68="","",COUNTIF(E30:AB30,"ข"))</f>
        <v>0</v>
      </c>
      <c r="AF30" s="36"/>
      <c r="AG30" s="36"/>
    </row>
    <row r="31" spans="1:33" ht="12" customHeight="1" x14ac:dyDescent="0.4">
      <c r="A31" s="117">
        <v>26</v>
      </c>
      <c r="B31" s="117">
        <v>69026</v>
      </c>
      <c r="C31" s="115" t="s">
        <v>148</v>
      </c>
      <c r="D31" s="116"/>
      <c r="E31" s="111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143">
        <f>IF('1-4'!A31:A69="","",COUNTIF(E31:AB31,"/"))</f>
        <v>0</v>
      </c>
      <c r="AD31" s="143">
        <f>IF('1-4'!A31:A69="","",COUNTIF(E31:AB31,"ล"))</f>
        <v>0</v>
      </c>
      <c r="AE31" s="143">
        <f>IF('1-4'!A31:A69="","",COUNTIF(E31:AB31,"ข"))</f>
        <v>0</v>
      </c>
      <c r="AF31" s="36"/>
      <c r="AG31" s="36"/>
    </row>
    <row r="32" spans="1:33" ht="12" customHeight="1" x14ac:dyDescent="0.4">
      <c r="A32" s="117">
        <v>27</v>
      </c>
      <c r="B32" s="117">
        <v>69027</v>
      </c>
      <c r="C32" s="115" t="s">
        <v>149</v>
      </c>
      <c r="D32" s="116"/>
      <c r="E32" s="111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143">
        <f>IF('1-4'!A32:A70="","",COUNTIF(E32:AB32,"/"))</f>
        <v>0</v>
      </c>
      <c r="AD32" s="143">
        <f>IF('1-4'!A32:A70="","",COUNTIF(E32:AB32,"ล"))</f>
        <v>0</v>
      </c>
      <c r="AE32" s="143">
        <f>IF('1-4'!A32:A70="","",COUNTIF(E32:AB32,"ข"))</f>
        <v>0</v>
      </c>
      <c r="AF32" s="36"/>
      <c r="AG32" s="36"/>
    </row>
    <row r="33" spans="1:33" ht="12" customHeight="1" x14ac:dyDescent="0.4">
      <c r="A33" s="117">
        <v>28</v>
      </c>
      <c r="B33" s="117">
        <v>69028</v>
      </c>
      <c r="C33" s="115" t="s">
        <v>150</v>
      </c>
      <c r="D33" s="116"/>
      <c r="E33" s="111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143">
        <f>IF('1-4'!A33:A71="","",COUNTIF(E33:AB33,"/"))</f>
        <v>0</v>
      </c>
      <c r="AD33" s="143">
        <f>IF('1-4'!A33:A71="","",COUNTIF(E33:AB33,"ล"))</f>
        <v>0</v>
      </c>
      <c r="AE33" s="143">
        <f>IF('1-4'!A33:A71="","",COUNTIF(E33:AB33,"ข"))</f>
        <v>0</v>
      </c>
      <c r="AF33" s="36"/>
      <c r="AG33" s="36"/>
    </row>
    <row r="34" spans="1:33" ht="12" customHeight="1" x14ac:dyDescent="0.4">
      <c r="A34" s="117">
        <v>29</v>
      </c>
      <c r="B34" s="117">
        <v>69029</v>
      </c>
      <c r="C34" s="115" t="s">
        <v>151</v>
      </c>
      <c r="D34" s="116"/>
      <c r="E34" s="111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143">
        <f>IF('1-4'!A34:A72="","",COUNTIF(E34:AB34,"/"))</f>
        <v>0</v>
      </c>
      <c r="AD34" s="143">
        <f>IF('1-4'!A34:A72="","",COUNTIF(E34:AB34,"ล"))</f>
        <v>0</v>
      </c>
      <c r="AE34" s="143">
        <f>IF('1-4'!A34:A72="","",COUNTIF(E34:AB34,"ข"))</f>
        <v>0</v>
      </c>
      <c r="AF34" s="36"/>
      <c r="AG34" s="36"/>
    </row>
    <row r="35" spans="1:33" ht="12" customHeight="1" x14ac:dyDescent="0.4">
      <c r="A35" s="117">
        <v>30</v>
      </c>
      <c r="B35" s="117">
        <v>69030</v>
      </c>
      <c r="C35" s="115" t="s">
        <v>152</v>
      </c>
      <c r="D35" s="116"/>
      <c r="E35" s="111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143">
        <f>IF('1-4'!A35:A73="","",COUNTIF(E35:AB35,"/"))</f>
        <v>0</v>
      </c>
      <c r="AD35" s="143">
        <f>IF('1-4'!A35:A73="","",COUNTIF(E35:AB35,"ล"))</f>
        <v>0</v>
      </c>
      <c r="AE35" s="143">
        <f>IF('1-4'!A35:A73="","",COUNTIF(E35:AB35,"ข"))</f>
        <v>0</v>
      </c>
      <c r="AF35" s="36"/>
      <c r="AG35" s="36"/>
    </row>
    <row r="36" spans="1:33" ht="12" customHeight="1" x14ac:dyDescent="0.4">
      <c r="A36" s="117">
        <v>31</v>
      </c>
      <c r="B36" s="117">
        <v>69031</v>
      </c>
      <c r="C36" s="115" t="s">
        <v>153</v>
      </c>
      <c r="D36" s="116"/>
      <c r="E36" s="111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143">
        <f>IF('1-4'!A36:A74="","",COUNTIF(E36:AB36,"/"))</f>
        <v>0</v>
      </c>
      <c r="AD36" s="143">
        <f>IF('1-4'!A36:A74="","",COUNTIF(E36:AB36,"ล"))</f>
        <v>0</v>
      </c>
      <c r="AE36" s="143">
        <f>IF('1-4'!A36:A74="","",COUNTIF(E36:AB36,"ข"))</f>
        <v>0</v>
      </c>
      <c r="AF36" s="36"/>
      <c r="AG36" s="36"/>
    </row>
    <row r="37" spans="1:33" ht="12" customHeight="1" x14ac:dyDescent="0.4">
      <c r="A37" s="117">
        <v>32</v>
      </c>
      <c r="B37" s="117">
        <v>69032</v>
      </c>
      <c r="C37" s="115" t="s">
        <v>154</v>
      </c>
      <c r="D37" s="116"/>
      <c r="E37" s="111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143">
        <f>IF('1-4'!A37:A75="","",COUNTIF(E37:AB37,"/"))</f>
        <v>0</v>
      </c>
      <c r="AD37" s="143">
        <f>IF('1-4'!A37:A75="","",COUNTIF(E37:AB37,"ล"))</f>
        <v>0</v>
      </c>
      <c r="AE37" s="143">
        <f>IF('1-4'!A37:A75="","",COUNTIF(E37:AB37,"ข"))</f>
        <v>0</v>
      </c>
      <c r="AF37" s="36"/>
      <c r="AG37" s="36"/>
    </row>
    <row r="38" spans="1:33" ht="12" customHeight="1" x14ac:dyDescent="0.4">
      <c r="A38" s="117">
        <v>33</v>
      </c>
      <c r="B38" s="117">
        <v>69033</v>
      </c>
      <c r="C38" s="115" t="s">
        <v>155</v>
      </c>
      <c r="D38" s="116"/>
      <c r="E38" s="111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143">
        <f>IF('1-4'!A38:A76="","",COUNTIF(E38:AB38,"/"))</f>
        <v>0</v>
      </c>
      <c r="AD38" s="143">
        <f>IF('1-4'!A38:A76="","",COUNTIF(E38:AB38,"ล"))</f>
        <v>0</v>
      </c>
      <c r="AE38" s="143">
        <f>IF('1-4'!A38:A76="","",COUNTIF(E38:AB38,"ข"))</f>
        <v>0</v>
      </c>
      <c r="AF38" s="36"/>
      <c r="AG38" s="36"/>
    </row>
    <row r="39" spans="1:33" ht="12" customHeight="1" x14ac:dyDescent="0.4">
      <c r="A39" s="117">
        <v>34</v>
      </c>
      <c r="B39" s="117">
        <v>69034</v>
      </c>
      <c r="C39" s="115" t="s">
        <v>156</v>
      </c>
      <c r="D39" s="116"/>
      <c r="E39" s="111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143">
        <f>IF('1-4'!A39:A77="","",COUNTIF(E39:AB39,"/"))</f>
        <v>0</v>
      </c>
      <c r="AD39" s="143">
        <f>IF('1-4'!A39:A77="","",COUNTIF(E39:AB39,"ล"))</f>
        <v>0</v>
      </c>
      <c r="AE39" s="143">
        <f>IF('1-4'!A39:A77="","",COUNTIF(E39:AB39,"ข"))</f>
        <v>0</v>
      </c>
      <c r="AF39" s="36"/>
      <c r="AG39" s="36"/>
    </row>
    <row r="40" spans="1:33" ht="12" customHeight="1" x14ac:dyDescent="0.4">
      <c r="A40" s="117">
        <v>35</v>
      </c>
      <c r="B40" s="117">
        <v>69035</v>
      </c>
      <c r="C40" s="115" t="s">
        <v>157</v>
      </c>
      <c r="D40" s="116"/>
      <c r="E40" s="111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143">
        <f>IF('1-4'!A40:A78="","",COUNTIF(E40:AB40,"/"))</f>
        <v>0</v>
      </c>
      <c r="AD40" s="143">
        <f>IF('1-4'!A40:A78="","",COUNTIF(E40:AB40,"ล"))</f>
        <v>0</v>
      </c>
      <c r="AE40" s="143">
        <f>IF('1-4'!A40:A78="","",COUNTIF(E40:AB40,"ข"))</f>
        <v>0</v>
      </c>
      <c r="AF40" s="36"/>
      <c r="AG40" s="36"/>
    </row>
    <row r="41" spans="1:33" ht="12" customHeight="1" x14ac:dyDescent="0.4">
      <c r="A41" s="117">
        <v>36</v>
      </c>
      <c r="B41" s="117">
        <v>69036</v>
      </c>
      <c r="C41" s="115" t="s">
        <v>158</v>
      </c>
      <c r="D41" s="116"/>
      <c r="E41" s="111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143">
        <f>IF('1-4'!A41:A79="","",COUNTIF(E41:AB41,"/"))</f>
        <v>0</v>
      </c>
      <c r="AD41" s="143">
        <f>IF('1-4'!A41:A79="","",COUNTIF(E41:AB41,"ล"))</f>
        <v>0</v>
      </c>
      <c r="AE41" s="143">
        <f>IF('1-4'!A41:A79="","",COUNTIF(E41:AB41,"ข"))</f>
        <v>0</v>
      </c>
      <c r="AF41" s="36"/>
      <c r="AG41" s="36"/>
    </row>
    <row r="42" spans="1:33" ht="12" customHeight="1" x14ac:dyDescent="0.4">
      <c r="A42" s="117">
        <v>37</v>
      </c>
      <c r="B42" s="117">
        <v>69037</v>
      </c>
      <c r="C42" s="115" t="s">
        <v>159</v>
      </c>
      <c r="D42" s="116"/>
      <c r="E42" s="111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143">
        <f>IF('1-4'!A42:A80="","",COUNTIF(E42:AB42,"/"))</f>
        <v>0</v>
      </c>
      <c r="AD42" s="143">
        <f>IF('1-4'!A42:A80="","",COUNTIF(E42:AB42,"ล"))</f>
        <v>0</v>
      </c>
      <c r="AE42" s="143">
        <f>IF('1-4'!A42:A80="","",COUNTIF(E42:AB42,"ข"))</f>
        <v>0</v>
      </c>
      <c r="AF42" s="36"/>
      <c r="AG42" s="36"/>
    </row>
    <row r="43" spans="1:33" ht="12" customHeight="1" x14ac:dyDescent="0.4">
      <c r="A43" s="117">
        <v>38</v>
      </c>
      <c r="B43" s="117">
        <v>69038</v>
      </c>
      <c r="C43" s="115" t="s">
        <v>160</v>
      </c>
      <c r="D43" s="116"/>
      <c r="E43" s="111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143">
        <f>IF('1-4'!A43:A81="","",COUNTIF(E43:AB43,"/"))</f>
        <v>0</v>
      </c>
      <c r="AD43" s="143">
        <f>IF('1-4'!A43:A81="","",COUNTIF(E43:AB43,"ล"))</f>
        <v>0</v>
      </c>
      <c r="AE43" s="143">
        <f>IF('1-4'!A43:A81="","",COUNTIF(E43:AB43,"ข"))</f>
        <v>0</v>
      </c>
      <c r="AF43" s="36"/>
      <c r="AG43" s="36"/>
    </row>
    <row r="44" spans="1:33" ht="12" customHeight="1" x14ac:dyDescent="0.4">
      <c r="A44" s="117">
        <v>39</v>
      </c>
      <c r="B44" s="117">
        <v>69039</v>
      </c>
      <c r="C44" s="115" t="s">
        <v>161</v>
      </c>
      <c r="D44" s="116"/>
      <c r="E44" s="111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143">
        <f>IF('1-4'!A44:A82="","",COUNTIF(E44:AB44,"/"))</f>
        <v>0</v>
      </c>
      <c r="AD44" s="143">
        <f>IF('1-4'!A44:A82="","",COUNTIF(E44:AB44,"ล"))</f>
        <v>0</v>
      </c>
      <c r="AE44" s="143">
        <f>IF('1-4'!A44:A82="","",COUNTIF(E44:AB44,"ข"))</f>
        <v>0</v>
      </c>
      <c r="AF44" s="36"/>
      <c r="AG44" s="36"/>
    </row>
    <row r="45" spans="1:33" ht="12" customHeight="1" x14ac:dyDescent="0.4">
      <c r="A45" s="117">
        <v>40</v>
      </c>
      <c r="B45" s="117">
        <v>69040</v>
      </c>
      <c r="C45" s="115" t="s">
        <v>162</v>
      </c>
      <c r="D45" s="116"/>
      <c r="E45" s="111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143">
        <f>IF('1-4'!A45:A83="","",COUNTIF(E45:AB45,"/"))</f>
        <v>0</v>
      </c>
      <c r="AD45" s="143">
        <f>IF('1-4'!A45:A83="","",COUNTIF(E45:AB45,"ล"))</f>
        <v>0</v>
      </c>
      <c r="AE45" s="143">
        <f>IF('1-4'!A45:A83="","",COUNTIF(E45:AB45,"ข"))</f>
        <v>0</v>
      </c>
      <c r="AF45" s="36"/>
      <c r="AG45" s="36"/>
    </row>
    <row r="46" spans="1:33" ht="12" customHeight="1" x14ac:dyDescent="0.4">
      <c r="A46" s="117">
        <v>41</v>
      </c>
      <c r="B46" s="117">
        <v>69041</v>
      </c>
      <c r="C46" s="115" t="s">
        <v>163</v>
      </c>
      <c r="D46" s="116"/>
      <c r="E46" s="111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143">
        <f>IF('1-4'!A46:A84="","",COUNTIF(E46:AB46,"/"))</f>
        <v>0</v>
      </c>
      <c r="AD46" s="143">
        <f>IF('1-4'!A46:A84="","",COUNTIF(E46:AB46,"ล"))</f>
        <v>0</v>
      </c>
      <c r="AE46" s="143">
        <f>IF('1-4'!A46:A84="","",COUNTIF(E46:AB46,"ข"))</f>
        <v>0</v>
      </c>
      <c r="AF46" s="36"/>
      <c r="AG46" s="36"/>
    </row>
    <row r="47" spans="1:33" ht="12" customHeight="1" x14ac:dyDescent="0.4">
      <c r="A47" s="117">
        <v>42</v>
      </c>
      <c r="B47" s="117">
        <v>69042</v>
      </c>
      <c r="C47" s="115" t="s">
        <v>164</v>
      </c>
      <c r="D47" s="116"/>
      <c r="E47" s="111"/>
      <c r="F47" s="25"/>
      <c r="G47" s="25"/>
      <c r="H47" s="25"/>
      <c r="I47" s="25"/>
      <c r="J47" s="25"/>
      <c r="K47" s="25"/>
      <c r="L47" s="21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143">
        <f>IF('1-4'!A47:A85="","",COUNTIF(E47:AB47,"/"))</f>
        <v>0</v>
      </c>
      <c r="AD47" s="143">
        <f>IF('1-4'!A47:A85="","",COUNTIF(E47:AB47,"ล"))</f>
        <v>0</v>
      </c>
      <c r="AE47" s="143">
        <f>IF('1-4'!A47:A85="","",COUNTIF(E47:AB47,"ข"))</f>
        <v>0</v>
      </c>
      <c r="AF47" s="36"/>
      <c r="AG47" s="36"/>
    </row>
    <row r="48" spans="1:33" ht="12" customHeight="1" x14ac:dyDescent="0.4">
      <c r="A48" s="117">
        <v>43</v>
      </c>
      <c r="B48" s="117">
        <v>69043</v>
      </c>
      <c r="C48" s="115" t="s">
        <v>165</v>
      </c>
      <c r="D48" s="116"/>
      <c r="E48" s="111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143">
        <f>IF('1-4'!A48:A86="","",COUNTIF(E48:AB48,"/"))</f>
        <v>0</v>
      </c>
      <c r="AD48" s="143">
        <f>IF('1-4'!A48:A86="","",COUNTIF(E48:AB48,"ล"))</f>
        <v>0</v>
      </c>
      <c r="AE48" s="143">
        <f>IF('1-4'!A48:A86="","",COUNTIF(E48:AB48,"ข"))</f>
        <v>0</v>
      </c>
      <c r="AF48" s="36"/>
      <c r="AG48" s="36"/>
    </row>
    <row r="49" spans="1:33" ht="12" customHeight="1" x14ac:dyDescent="0.4">
      <c r="A49" s="117">
        <v>44</v>
      </c>
      <c r="B49" s="117">
        <v>69044</v>
      </c>
      <c r="C49" s="115" t="s">
        <v>166</v>
      </c>
      <c r="D49" s="116"/>
      <c r="E49" s="111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143">
        <f>IF('1-4'!A49:A87="","",COUNTIF(E49:AB49,"/"))</f>
        <v>0</v>
      </c>
      <c r="AD49" s="143">
        <f>IF('1-4'!A49:A87="","",COUNTIF(E49:AB49,"ล"))</f>
        <v>0</v>
      </c>
      <c r="AE49" s="143">
        <f>IF('1-4'!A49:A87="","",COUNTIF(E49:AB49,"ข"))</f>
        <v>0</v>
      </c>
      <c r="AF49" s="36"/>
      <c r="AG49" s="36"/>
    </row>
    <row r="50" spans="1:33" ht="12" customHeight="1" x14ac:dyDescent="0.4">
      <c r="A50" s="117">
        <v>45</v>
      </c>
      <c r="B50" s="117">
        <v>69046</v>
      </c>
      <c r="C50" s="115" t="s">
        <v>167</v>
      </c>
      <c r="D50" s="116"/>
      <c r="E50" s="111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143">
        <f>IF('1-4'!A50:A88="","",COUNTIF(E50:AB50,"/"))</f>
        <v>0</v>
      </c>
      <c r="AD50" s="143">
        <f>IF('1-4'!A50:A88="","",COUNTIF(E50:AB50,"ล"))</f>
        <v>0</v>
      </c>
      <c r="AE50" s="143">
        <f>IF('1-4'!A50:A88="","",COUNTIF(E50:AB50,"ข"))</f>
        <v>0</v>
      </c>
      <c r="AF50" s="36"/>
      <c r="AG50" s="36"/>
    </row>
    <row r="51" spans="1:33" x14ac:dyDescent="0.4">
      <c r="A51" s="26"/>
      <c r="B51" s="118"/>
      <c r="C51" s="29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</row>
    <row r="52" spans="1:33" x14ac:dyDescent="0.4">
      <c r="A52" s="26"/>
      <c r="B52" s="118"/>
      <c r="C52" s="29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</row>
    <row r="53" spans="1:33" x14ac:dyDescent="0.4">
      <c r="A53" s="26"/>
      <c r="B53" s="118"/>
      <c r="C53" s="29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</row>
    <row r="54" spans="1:33" x14ac:dyDescent="0.4">
      <c r="A54" s="26"/>
      <c r="B54" s="118"/>
      <c r="C54" s="29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</row>
    <row r="55" spans="1:33" x14ac:dyDescent="0.4">
      <c r="A55" s="26"/>
      <c r="B55" s="118"/>
      <c r="C55" s="29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</row>
    <row r="56" spans="1:33" x14ac:dyDescent="0.4">
      <c r="A56" s="26"/>
      <c r="B56" s="118"/>
      <c r="C56" s="29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</row>
    <row r="57" spans="1:33" x14ac:dyDescent="0.4">
      <c r="A57" s="26"/>
      <c r="B57" s="118"/>
      <c r="C57" s="29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</row>
    <row r="58" spans="1:33" x14ac:dyDescent="0.4">
      <c r="A58" s="26"/>
      <c r="B58" s="118"/>
      <c r="C58" s="29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</row>
    <row r="59" spans="1:33" x14ac:dyDescent="0.4">
      <c r="A59" s="26"/>
      <c r="B59" s="118"/>
      <c r="C59" s="29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</row>
    <row r="60" spans="1:33" x14ac:dyDescent="0.4">
      <c r="A60" s="26"/>
      <c r="B60" s="118"/>
      <c r="C60" s="29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</row>
    <row r="61" spans="1:33" x14ac:dyDescent="0.4">
      <c r="A61" s="26"/>
      <c r="B61" s="118"/>
      <c r="C61" s="29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</row>
    <row r="62" spans="1:33" x14ac:dyDescent="0.4">
      <c r="A62" s="26"/>
      <c r="B62" s="118"/>
      <c r="C62" s="29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</row>
    <row r="63" spans="1:33" x14ac:dyDescent="0.4">
      <c r="A63" s="26"/>
      <c r="B63" s="118"/>
      <c r="C63" s="29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</row>
    <row r="64" spans="1:33" x14ac:dyDescent="0.4">
      <c r="A64" s="26"/>
      <c r="B64" s="118"/>
      <c r="C64" s="29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</row>
    <row r="65" spans="1:33" x14ac:dyDescent="0.4">
      <c r="A65" s="26"/>
      <c r="B65" s="118"/>
      <c r="C65" s="29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</row>
    <row r="66" spans="1:33" x14ac:dyDescent="0.4">
      <c r="A66" s="26"/>
      <c r="B66" s="118"/>
      <c r="C66" s="29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</row>
    <row r="67" spans="1:33" x14ac:dyDescent="0.4">
      <c r="A67" s="26"/>
      <c r="B67" s="118"/>
      <c r="C67" s="29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</row>
    <row r="68" spans="1:33" x14ac:dyDescent="0.4">
      <c r="A68" s="26"/>
      <c r="B68" s="118"/>
      <c r="C68" s="29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</row>
    <row r="69" spans="1:33" x14ac:dyDescent="0.4">
      <c r="A69" s="26"/>
      <c r="B69" s="118"/>
      <c r="C69" s="29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</row>
    <row r="70" spans="1:33" x14ac:dyDescent="0.4">
      <c r="A70" s="26"/>
      <c r="B70" s="118"/>
      <c r="C70" s="29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</row>
    <row r="71" spans="1:33" x14ac:dyDescent="0.4">
      <c r="A71" s="26"/>
      <c r="B71" s="118"/>
      <c r="C71" s="29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</row>
    <row r="72" spans="1:33" x14ac:dyDescent="0.4">
      <c r="A72" s="26"/>
      <c r="B72" s="118"/>
      <c r="C72" s="29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</row>
    <row r="73" spans="1:33" x14ac:dyDescent="0.4">
      <c r="A73" s="26"/>
      <c r="B73" s="118"/>
      <c r="C73" s="29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</row>
    <row r="74" spans="1:33" x14ac:dyDescent="0.4">
      <c r="A74" s="26"/>
      <c r="B74" s="118"/>
      <c r="C74" s="29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</row>
    <row r="75" spans="1:33" x14ac:dyDescent="0.4">
      <c r="A75" s="26"/>
      <c r="B75" s="118"/>
      <c r="C75" s="29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</row>
    <row r="76" spans="1:33" x14ac:dyDescent="0.4">
      <c r="A76" s="26"/>
      <c r="B76" s="118"/>
      <c r="C76" s="29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</row>
    <row r="77" spans="1:33" x14ac:dyDescent="0.4">
      <c r="A77" s="26"/>
      <c r="B77" s="118"/>
      <c r="C77" s="29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</row>
    <row r="78" spans="1:33" x14ac:dyDescent="0.4">
      <c r="A78" s="26"/>
      <c r="B78" s="118"/>
      <c r="C78" s="29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</row>
    <row r="79" spans="1:33" x14ac:dyDescent="0.4">
      <c r="A79" s="26"/>
      <c r="B79" s="118"/>
      <c r="C79" s="29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</row>
    <row r="80" spans="1:33" x14ac:dyDescent="0.4">
      <c r="A80" s="26"/>
      <c r="B80" s="118"/>
      <c r="C80" s="29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</row>
    <row r="81" spans="1:33" x14ac:dyDescent="0.4">
      <c r="A81" s="26"/>
      <c r="B81" s="118"/>
      <c r="C81" s="29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</row>
    <row r="82" spans="1:33" x14ac:dyDescent="0.4">
      <c r="A82" s="26"/>
      <c r="B82" s="118"/>
      <c r="C82" s="29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</row>
    <row r="83" spans="1:33" x14ac:dyDescent="0.4">
      <c r="A83" s="26"/>
      <c r="B83" s="118"/>
      <c r="C83" s="29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</row>
    <row r="84" spans="1:33" x14ac:dyDescent="0.4">
      <c r="A84" s="26"/>
      <c r="B84" s="118"/>
      <c r="C84" s="29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</row>
    <row r="85" spans="1:33" x14ac:dyDescent="0.4">
      <c r="A85" s="26"/>
      <c r="B85" s="118"/>
      <c r="C85" s="29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</row>
    <row r="86" spans="1:33" x14ac:dyDescent="0.4">
      <c r="A86" s="26"/>
      <c r="B86" s="118"/>
      <c r="C86" s="29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</row>
    <row r="87" spans="1:33" x14ac:dyDescent="0.4">
      <c r="A87" s="26"/>
      <c r="B87" s="118"/>
      <c r="C87" s="29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</row>
    <row r="88" spans="1:33" x14ac:dyDescent="0.4">
      <c r="A88" s="26"/>
      <c r="B88" s="118"/>
      <c r="C88" s="29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</row>
    <row r="89" spans="1:33" x14ac:dyDescent="0.4">
      <c r="A89" s="26"/>
      <c r="B89" s="118"/>
      <c r="C89" s="29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</row>
    <row r="90" spans="1:33" x14ac:dyDescent="0.4">
      <c r="A90" s="26"/>
      <c r="B90" s="118"/>
      <c r="C90" s="29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</row>
    <row r="91" spans="1:33" x14ac:dyDescent="0.4">
      <c r="A91" s="26"/>
      <c r="B91" s="118"/>
      <c r="C91" s="29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</row>
    <row r="92" spans="1:33" x14ac:dyDescent="0.4">
      <c r="A92" s="26"/>
      <c r="B92" s="118"/>
      <c r="C92" s="29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</row>
    <row r="93" spans="1:33" x14ac:dyDescent="0.4">
      <c r="A93" s="26"/>
      <c r="B93" s="118"/>
      <c r="C93" s="29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</row>
    <row r="94" spans="1:33" x14ac:dyDescent="0.4">
      <c r="A94" s="26"/>
      <c r="B94" s="118"/>
      <c r="C94" s="29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</row>
    <row r="95" spans="1:33" x14ac:dyDescent="0.4">
      <c r="A95" s="26"/>
      <c r="B95" s="118"/>
      <c r="C95" s="29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</row>
    <row r="96" spans="1:33" x14ac:dyDescent="0.4">
      <c r="A96" s="26"/>
      <c r="B96" s="118"/>
      <c r="C96" s="29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</row>
    <row r="97" spans="1:33" x14ac:dyDescent="0.4">
      <c r="A97" s="26"/>
      <c r="B97" s="118"/>
      <c r="C97" s="29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</row>
    <row r="98" spans="1:33" x14ac:dyDescent="0.4">
      <c r="A98" s="26"/>
      <c r="B98" s="118"/>
      <c r="C98" s="29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</row>
    <row r="99" spans="1:33" x14ac:dyDescent="0.4">
      <c r="A99" s="26"/>
      <c r="B99" s="118"/>
      <c r="C99" s="29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</row>
    <row r="100" spans="1:33" x14ac:dyDescent="0.4">
      <c r="A100" s="26"/>
      <c r="B100" s="118"/>
      <c r="C100" s="29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</row>
    <row r="101" spans="1:33" x14ac:dyDescent="0.4">
      <c r="A101" s="26"/>
      <c r="B101" s="118"/>
      <c r="C101" s="29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</row>
    <row r="102" spans="1:33" x14ac:dyDescent="0.4">
      <c r="A102" s="26"/>
      <c r="B102" s="118"/>
      <c r="C102" s="29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</row>
    <row r="103" spans="1:33" x14ac:dyDescent="0.4">
      <c r="A103" s="26"/>
      <c r="B103" s="118"/>
      <c r="C103" s="29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</row>
    <row r="104" spans="1:33" x14ac:dyDescent="0.4">
      <c r="A104" s="26"/>
      <c r="B104" s="118"/>
      <c r="C104" s="29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</row>
    <row r="105" spans="1:33" x14ac:dyDescent="0.4">
      <c r="A105" s="26"/>
      <c r="B105" s="118"/>
      <c r="C105" s="29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</row>
    <row r="106" spans="1:33" x14ac:dyDescent="0.4">
      <c r="A106" s="26"/>
      <c r="B106" s="118"/>
      <c r="C106" s="29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</row>
    <row r="107" spans="1:33" x14ac:dyDescent="0.4">
      <c r="A107" s="26"/>
      <c r="B107" s="118"/>
      <c r="C107" s="29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</row>
    <row r="108" spans="1:33" x14ac:dyDescent="0.4">
      <c r="A108" s="26"/>
      <c r="B108" s="118"/>
      <c r="C108" s="29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</row>
    <row r="109" spans="1:33" x14ac:dyDescent="0.4">
      <c r="A109" s="26"/>
      <c r="B109" s="118"/>
      <c r="C109" s="29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</row>
    <row r="110" spans="1:33" x14ac:dyDescent="0.4">
      <c r="A110" s="26"/>
      <c r="B110" s="118"/>
      <c r="C110" s="29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</row>
    <row r="111" spans="1:33" x14ac:dyDescent="0.4">
      <c r="A111" s="26"/>
      <c r="B111" s="118"/>
      <c r="C111" s="29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</row>
    <row r="112" spans="1:33" x14ac:dyDescent="0.4">
      <c r="A112" s="26"/>
      <c r="B112" s="118"/>
      <c r="C112" s="29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</row>
    <row r="113" spans="1:33" x14ac:dyDescent="0.4">
      <c r="A113" s="26"/>
      <c r="B113" s="118"/>
      <c r="C113" s="29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</row>
    <row r="114" spans="1:33" x14ac:dyDescent="0.4">
      <c r="A114" s="26"/>
      <c r="B114" s="118"/>
      <c r="C114" s="29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</row>
    <row r="115" spans="1:33" x14ac:dyDescent="0.4">
      <c r="A115" s="26"/>
      <c r="B115" s="118"/>
      <c r="C115" s="29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</row>
    <row r="116" spans="1:33" x14ac:dyDescent="0.4">
      <c r="A116" s="26"/>
      <c r="B116" s="118"/>
      <c r="C116" s="29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</row>
    <row r="117" spans="1:33" x14ac:dyDescent="0.4">
      <c r="A117" s="26"/>
      <c r="B117" s="118"/>
      <c r="C117" s="29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</row>
    <row r="118" spans="1:33" x14ac:dyDescent="0.4">
      <c r="A118" s="26"/>
      <c r="B118" s="118"/>
      <c r="C118" s="29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</row>
    <row r="119" spans="1:33" x14ac:dyDescent="0.4">
      <c r="A119" s="26"/>
      <c r="B119" s="118"/>
      <c r="C119" s="29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</row>
    <row r="120" spans="1:33" x14ac:dyDescent="0.4">
      <c r="A120" s="26"/>
      <c r="B120" s="118"/>
      <c r="C120" s="29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</row>
    <row r="121" spans="1:33" x14ac:dyDescent="0.4">
      <c r="A121" s="26"/>
      <c r="B121" s="118"/>
      <c r="C121" s="29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</row>
    <row r="122" spans="1:33" x14ac:dyDescent="0.4">
      <c r="A122" s="26"/>
      <c r="B122" s="118"/>
      <c r="C122" s="29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</row>
    <row r="123" spans="1:33" x14ac:dyDescent="0.4">
      <c r="A123" s="26"/>
      <c r="B123" s="118"/>
      <c r="C123" s="29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</row>
    <row r="124" spans="1:33" x14ac:dyDescent="0.4">
      <c r="A124" s="26"/>
      <c r="B124" s="118"/>
      <c r="C124" s="29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</row>
    <row r="125" spans="1:33" x14ac:dyDescent="0.4">
      <c r="A125" s="26"/>
      <c r="B125" s="118"/>
      <c r="C125" s="29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</row>
    <row r="126" spans="1:33" x14ac:dyDescent="0.4">
      <c r="A126" s="26"/>
      <c r="B126" s="118"/>
      <c r="C126" s="29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</row>
    <row r="127" spans="1:33" x14ac:dyDescent="0.4">
      <c r="A127" s="26"/>
      <c r="B127" s="118"/>
      <c r="C127" s="29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</row>
    <row r="128" spans="1:33" x14ac:dyDescent="0.4">
      <c r="A128" s="26"/>
      <c r="B128" s="118"/>
      <c r="C128" s="29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</row>
    <row r="129" spans="1:33" x14ac:dyDescent="0.4">
      <c r="A129" s="26"/>
      <c r="B129" s="118"/>
      <c r="C129" s="29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</row>
    <row r="130" spans="1:33" x14ac:dyDescent="0.4">
      <c r="A130" s="26"/>
      <c r="B130" s="118"/>
      <c r="C130" s="29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</row>
    <row r="131" spans="1:33" x14ac:dyDescent="0.4">
      <c r="A131" s="26"/>
      <c r="B131" s="118"/>
      <c r="C131" s="29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</row>
    <row r="132" spans="1:33" x14ac:dyDescent="0.4">
      <c r="A132" s="26"/>
      <c r="B132" s="118"/>
      <c r="C132" s="29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</row>
    <row r="133" spans="1:33" x14ac:dyDescent="0.4">
      <c r="A133" s="26"/>
      <c r="B133" s="118"/>
      <c r="C133" s="29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</row>
    <row r="134" spans="1:33" x14ac:dyDescent="0.4">
      <c r="A134" s="26"/>
      <c r="B134" s="118"/>
      <c r="C134" s="29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</row>
    <row r="135" spans="1:33" x14ac:dyDescent="0.4">
      <c r="A135" s="26"/>
      <c r="B135" s="118"/>
      <c r="C135" s="29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</row>
    <row r="136" spans="1:33" x14ac:dyDescent="0.4">
      <c r="A136" s="26"/>
      <c r="B136" s="118"/>
      <c r="C136" s="29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</row>
    <row r="137" spans="1:33" x14ac:dyDescent="0.4">
      <c r="A137" s="26"/>
      <c r="B137" s="118"/>
      <c r="C137" s="29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</row>
    <row r="138" spans="1:33" x14ac:dyDescent="0.4">
      <c r="A138" s="26"/>
      <c r="B138" s="118"/>
      <c r="C138" s="29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</row>
    <row r="139" spans="1:33" x14ac:dyDescent="0.4">
      <c r="A139" s="26"/>
      <c r="B139" s="118"/>
      <c r="C139" s="29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</row>
    <row r="140" spans="1:33" x14ac:dyDescent="0.4">
      <c r="A140" s="26"/>
      <c r="B140" s="118"/>
      <c r="C140" s="29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</row>
    <row r="141" spans="1:33" x14ac:dyDescent="0.4">
      <c r="A141" s="26"/>
      <c r="B141" s="118"/>
      <c r="C141" s="29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</row>
    <row r="142" spans="1:33" x14ac:dyDescent="0.4">
      <c r="A142" s="26"/>
      <c r="B142" s="118"/>
      <c r="C142" s="29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</row>
    <row r="143" spans="1:33" x14ac:dyDescent="0.4">
      <c r="A143" s="26"/>
      <c r="B143" s="118"/>
      <c r="C143" s="29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</row>
    <row r="144" spans="1:33" x14ac:dyDescent="0.4">
      <c r="A144" s="26"/>
      <c r="B144" s="118"/>
      <c r="C144" s="29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</row>
    <row r="145" spans="1:33" x14ac:dyDescent="0.4">
      <c r="A145" s="26"/>
      <c r="B145" s="118"/>
      <c r="C145" s="29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</row>
    <row r="146" spans="1:33" x14ac:dyDescent="0.4">
      <c r="A146" s="26"/>
      <c r="B146" s="118"/>
      <c r="C146" s="29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</row>
    <row r="147" spans="1:33" x14ac:dyDescent="0.4">
      <c r="A147" s="26"/>
      <c r="B147" s="118"/>
      <c r="C147" s="29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</row>
    <row r="148" spans="1:33" x14ac:dyDescent="0.4">
      <c r="A148" s="26"/>
      <c r="B148" s="118"/>
      <c r="C148" s="29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</row>
    <row r="149" spans="1:33" x14ac:dyDescent="0.4">
      <c r="A149" s="26"/>
      <c r="B149" s="118"/>
      <c r="C149" s="29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</row>
    <row r="150" spans="1:33" x14ac:dyDescent="0.4">
      <c r="A150" s="26"/>
      <c r="B150" s="118"/>
      <c r="C150" s="29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</row>
    <row r="151" spans="1:33" x14ac:dyDescent="0.4">
      <c r="A151" s="26"/>
      <c r="B151" s="118"/>
      <c r="C151" s="29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</row>
    <row r="152" spans="1:33" x14ac:dyDescent="0.4">
      <c r="A152" s="26"/>
      <c r="B152" s="118"/>
      <c r="C152" s="29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</row>
    <row r="153" spans="1:33" x14ac:dyDescent="0.4">
      <c r="A153" s="26"/>
      <c r="B153" s="118"/>
      <c r="C153" s="29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</row>
    <row r="154" spans="1:33" x14ac:dyDescent="0.4">
      <c r="A154" s="26"/>
      <c r="B154" s="118"/>
      <c r="C154" s="29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</row>
    <row r="155" spans="1:33" x14ac:dyDescent="0.4">
      <c r="A155" s="26"/>
      <c r="B155" s="118"/>
      <c r="C155" s="29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</row>
    <row r="156" spans="1:33" x14ac:dyDescent="0.4">
      <c r="A156" s="26"/>
      <c r="B156" s="118"/>
      <c r="C156" s="29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</row>
    <row r="157" spans="1:33" x14ac:dyDescent="0.4">
      <c r="A157" s="26"/>
      <c r="B157" s="118"/>
      <c r="C157" s="29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</row>
    <row r="158" spans="1:33" x14ac:dyDescent="0.4">
      <c r="A158" s="26"/>
      <c r="B158" s="118"/>
      <c r="C158" s="29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</row>
    <row r="159" spans="1:33" x14ac:dyDescent="0.4">
      <c r="A159" s="26"/>
      <c r="B159" s="118"/>
      <c r="C159" s="29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</row>
    <row r="160" spans="1:33" x14ac:dyDescent="0.4">
      <c r="A160" s="26"/>
      <c r="B160" s="118"/>
      <c r="C160" s="29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</row>
    <row r="161" spans="1:33" x14ac:dyDescent="0.4">
      <c r="A161" s="26"/>
      <c r="B161" s="118"/>
      <c r="C161" s="29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</row>
  </sheetData>
  <sheetProtection algorithmName="SHA-512" hashValue="Ea/mT6PbSJwebjzZoZaHZ4zacK1UU5OxhF18CKJ72UujBNpgtKyH8aHFM9XcJs37cGsGUitf3w72dqdwY6dAGA==" saltValue="XC7IvG0SPe2w/5PTNLSo9A==" spinCount="100000" sheet="1" objects="1" scenarios="1"/>
  <sortState xmlns:xlrd2="http://schemas.microsoft.com/office/spreadsheetml/2017/richdata2" ref="B6:C56">
    <sortCondition ref="B6:B56"/>
  </sortState>
  <mergeCells count="13">
    <mergeCell ref="A1:A4"/>
    <mergeCell ref="B1:B4"/>
    <mergeCell ref="C1:C4"/>
    <mergeCell ref="E1:J1"/>
    <mergeCell ref="K1:P1"/>
    <mergeCell ref="W1:AB1"/>
    <mergeCell ref="AC1:AE1"/>
    <mergeCell ref="E2:J2"/>
    <mergeCell ref="K2:P2"/>
    <mergeCell ref="Q2:V2"/>
    <mergeCell ref="W2:AB2"/>
    <mergeCell ref="AC2:AE3"/>
    <mergeCell ref="Q1:V1"/>
  </mergeCells>
  <pageMargins left="0.7" right="0.7" top="0.67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G162"/>
  <sheetViews>
    <sheetView zoomScale="120" zoomScaleNormal="120" workbookViewId="0">
      <selection activeCell="AF54" sqref="AF54"/>
    </sheetView>
  </sheetViews>
  <sheetFormatPr defaultColWidth="8.625" defaultRowHeight="17.25" x14ac:dyDescent="0.4"/>
  <cols>
    <col min="1" max="1" width="3.5" style="36" customWidth="1"/>
    <col min="2" max="2" width="6.625" style="36" customWidth="1"/>
    <col min="3" max="3" width="17.25" style="29" customWidth="1"/>
    <col min="4" max="4" width="4.375" style="37" customWidth="1"/>
    <col min="5" max="5" width="1.625" style="37" customWidth="1"/>
    <col min="6" max="6" width="1.875" style="37" customWidth="1"/>
    <col min="7" max="7" width="1.625" style="37" customWidth="1"/>
    <col min="8" max="8" width="1.875" style="37" customWidth="1"/>
    <col min="9" max="28" width="1.625" style="37" customWidth="1"/>
    <col min="29" max="31" width="3.5" style="37" customWidth="1"/>
    <col min="32" max="16384" width="8.625" style="5"/>
  </cols>
  <sheetData>
    <row r="1" spans="1:33" s="2" customFormat="1" ht="21.75" x14ac:dyDescent="0.5">
      <c r="A1" s="198" t="s">
        <v>29</v>
      </c>
      <c r="B1" s="199" t="s">
        <v>43</v>
      </c>
      <c r="C1" s="198" t="s">
        <v>49</v>
      </c>
      <c r="D1" s="95" t="s">
        <v>111</v>
      </c>
      <c r="E1" s="191">
        <v>5</v>
      </c>
      <c r="F1" s="191"/>
      <c r="G1" s="191"/>
      <c r="H1" s="191"/>
      <c r="I1" s="191"/>
      <c r="J1" s="191"/>
      <c r="K1" s="191">
        <v>6</v>
      </c>
      <c r="L1" s="191"/>
      <c r="M1" s="191"/>
      <c r="N1" s="191"/>
      <c r="O1" s="191"/>
      <c r="P1" s="191"/>
      <c r="Q1" s="191">
        <v>7</v>
      </c>
      <c r="R1" s="191"/>
      <c r="S1" s="191"/>
      <c r="T1" s="191"/>
      <c r="U1" s="191"/>
      <c r="V1" s="191"/>
      <c r="W1" s="191">
        <v>8</v>
      </c>
      <c r="X1" s="191"/>
      <c r="Y1" s="191"/>
      <c r="Z1" s="191"/>
      <c r="AA1" s="191"/>
      <c r="AB1" s="191"/>
      <c r="AC1" s="192" t="s">
        <v>50</v>
      </c>
      <c r="AD1" s="192"/>
      <c r="AE1" s="192"/>
    </row>
    <row r="2" spans="1:33" s="2" customFormat="1" ht="18.600000000000001" customHeight="1" x14ac:dyDescent="0.5">
      <c r="A2" s="198"/>
      <c r="B2" s="198"/>
      <c r="C2" s="198"/>
      <c r="D2" s="95" t="s">
        <v>25</v>
      </c>
      <c r="E2" s="193" t="s">
        <v>54</v>
      </c>
      <c r="F2" s="193"/>
      <c r="G2" s="193"/>
      <c r="H2" s="193"/>
      <c r="I2" s="193"/>
      <c r="J2" s="193"/>
      <c r="K2" s="193" t="s">
        <v>55</v>
      </c>
      <c r="L2" s="193"/>
      <c r="M2" s="193"/>
      <c r="N2" s="193"/>
      <c r="O2" s="193"/>
      <c r="P2" s="193"/>
      <c r="Q2" s="193" t="s">
        <v>55</v>
      </c>
      <c r="R2" s="193"/>
      <c r="S2" s="193"/>
      <c r="T2" s="193"/>
      <c r="U2" s="193"/>
      <c r="V2" s="193"/>
      <c r="W2" s="193" t="s">
        <v>55</v>
      </c>
      <c r="X2" s="193"/>
      <c r="Y2" s="193"/>
      <c r="Z2" s="193"/>
      <c r="AA2" s="193"/>
      <c r="AB2" s="193"/>
      <c r="AC2" s="194">
        <f>COUNTIF(E4:AB4,"*")</f>
        <v>7</v>
      </c>
      <c r="AD2" s="194"/>
      <c r="AE2" s="194"/>
    </row>
    <row r="3" spans="1:33" s="2" customFormat="1" ht="14.45" customHeight="1" x14ac:dyDescent="0.25">
      <c r="A3" s="198"/>
      <c r="B3" s="198"/>
      <c r="C3" s="198"/>
      <c r="D3" s="95" t="s">
        <v>24</v>
      </c>
      <c r="E3" s="97"/>
      <c r="F3" s="97"/>
      <c r="G3" s="97"/>
      <c r="H3" s="97"/>
      <c r="I3" s="97" t="s">
        <v>97</v>
      </c>
      <c r="J3" s="97"/>
      <c r="K3" s="97"/>
      <c r="L3" s="97"/>
      <c r="M3" s="97" t="s">
        <v>98</v>
      </c>
      <c r="N3" s="97"/>
      <c r="O3" s="97"/>
      <c r="P3" s="97" t="s">
        <v>80</v>
      </c>
      <c r="Q3" s="97"/>
      <c r="R3" s="97"/>
      <c r="S3" s="97"/>
      <c r="T3" s="97" t="s">
        <v>83</v>
      </c>
      <c r="U3" s="97"/>
      <c r="V3" s="97"/>
      <c r="W3" s="97"/>
      <c r="X3" s="97"/>
      <c r="Y3" s="97" t="s">
        <v>84</v>
      </c>
      <c r="Z3" s="97"/>
      <c r="AA3" s="97" t="s">
        <v>85</v>
      </c>
      <c r="AB3" s="97"/>
      <c r="AC3" s="194"/>
      <c r="AD3" s="194"/>
      <c r="AE3" s="194"/>
    </row>
    <row r="4" spans="1:33" s="2" customFormat="1" ht="14.45" customHeight="1" x14ac:dyDescent="0.45">
      <c r="A4" s="198"/>
      <c r="B4" s="198"/>
      <c r="C4" s="198"/>
      <c r="D4" s="105" t="s">
        <v>48</v>
      </c>
      <c r="E4" s="103"/>
      <c r="F4" s="103" t="s">
        <v>86</v>
      </c>
      <c r="G4" s="103"/>
      <c r="H4" s="103"/>
      <c r="I4" s="103" t="s">
        <v>87</v>
      </c>
      <c r="J4" s="103"/>
      <c r="K4" s="103"/>
      <c r="L4" s="103"/>
      <c r="M4" s="103" t="s">
        <v>88</v>
      </c>
      <c r="N4" s="103"/>
      <c r="O4" s="103"/>
      <c r="P4" s="103" t="s">
        <v>89</v>
      </c>
      <c r="Q4" s="103"/>
      <c r="R4" s="103"/>
      <c r="S4" s="103"/>
      <c r="T4" s="103" t="s">
        <v>90</v>
      </c>
      <c r="U4" s="103"/>
      <c r="V4" s="103"/>
      <c r="W4" s="103"/>
      <c r="X4" s="103"/>
      <c r="Y4" s="103" t="s">
        <v>91</v>
      </c>
      <c r="Z4" s="103"/>
      <c r="AA4" s="103" t="s">
        <v>92</v>
      </c>
      <c r="AB4" s="103"/>
      <c r="AC4" s="100" t="s">
        <v>51</v>
      </c>
      <c r="AD4" s="101" t="s">
        <v>52</v>
      </c>
      <c r="AE4" s="101" t="s">
        <v>53</v>
      </c>
    </row>
    <row r="5" spans="1:33" s="2" customFormat="1" ht="3" hidden="1" customHeight="1" x14ac:dyDescent="0.45">
      <c r="A5" s="120"/>
      <c r="B5" s="120"/>
      <c r="C5" s="121"/>
      <c r="D5" s="31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32"/>
      <c r="AD5" s="33"/>
      <c r="AE5" s="34"/>
    </row>
    <row r="6" spans="1:33" ht="12" customHeight="1" x14ac:dyDescent="0.45">
      <c r="A6" s="122">
        <f>IF('1-4'!A6&lt;&gt;"", '1-4'!A6, "")</f>
        <v>1</v>
      </c>
      <c r="B6" s="122">
        <f>IF('1-4'!A6&lt;&gt;"", '1-4'!B6, "")</f>
        <v>69001</v>
      </c>
      <c r="C6" s="123" t="str">
        <f>IF('1-4'!A6&lt;&gt;"", '1-4'!C6, "")</f>
        <v>เด็กชายกฤษฎา มั่งคั่ง</v>
      </c>
      <c r="D6" s="35"/>
      <c r="E6" s="25"/>
      <c r="F6" s="25" t="s">
        <v>121</v>
      </c>
      <c r="G6" s="25"/>
      <c r="H6" s="25"/>
      <c r="I6" s="25" t="s">
        <v>121</v>
      </c>
      <c r="J6" s="25"/>
      <c r="K6" s="25"/>
      <c r="L6" s="25"/>
      <c r="M6" s="25" t="s">
        <v>121</v>
      </c>
      <c r="N6" s="25"/>
      <c r="O6" s="25"/>
      <c r="P6" s="25" t="s">
        <v>121</v>
      </c>
      <c r="Q6" s="25"/>
      <c r="R6" s="25"/>
      <c r="S6" s="25"/>
      <c r="T6" s="25" t="s">
        <v>121</v>
      </c>
      <c r="U6" s="25"/>
      <c r="V6" s="25"/>
      <c r="W6" s="25"/>
      <c r="X6" s="25"/>
      <c r="Y6" s="25" t="s">
        <v>121</v>
      </c>
      <c r="Z6" s="25"/>
      <c r="AA6" s="25" t="s">
        <v>121</v>
      </c>
      <c r="AB6" s="25"/>
      <c r="AC6" s="143">
        <f>IF('5-8'!A6="","",COUNTIF(E6:AB6,"/"))</f>
        <v>7</v>
      </c>
      <c r="AD6" s="143">
        <f>IF('5-8'!A6="","",COUNTIF(E6:AB6,"ล"))</f>
        <v>0</v>
      </c>
      <c r="AE6" s="143">
        <f>IF('5-8'!A6="","",COUNTIF(E6:AB6,"ข"))</f>
        <v>0</v>
      </c>
      <c r="AF6" s="4"/>
      <c r="AG6" s="4"/>
    </row>
    <row r="7" spans="1:33" ht="12" customHeight="1" x14ac:dyDescent="0.45">
      <c r="A7" s="122">
        <f>IF('1-4'!A7&lt;&gt;"", '1-4'!A7, "")</f>
        <v>2</v>
      </c>
      <c r="B7" s="122">
        <f>IF('1-4'!A7&lt;&gt;"", '1-4'!B7, "")</f>
        <v>69002</v>
      </c>
      <c r="C7" s="123" t="str">
        <f>IF('1-4'!A7&lt;&gt;"", '1-4'!C7, "")</f>
        <v>เด็กชายกิตติพงษ์ วงศ์สว่าง</v>
      </c>
      <c r="D7" s="3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143">
        <f>IF('5-8'!A7="","",COUNTIF(E7:AB7,"/"))</f>
        <v>0</v>
      </c>
      <c r="AD7" s="143">
        <f>IF('5-8'!A7="","",COUNTIF(E7:AB7,"ล"))</f>
        <v>0</v>
      </c>
      <c r="AE7" s="143">
        <f>IF('5-8'!A7="","",COUNTIF(E7:AB7,"ข"))</f>
        <v>0</v>
      </c>
      <c r="AF7" s="4"/>
      <c r="AG7" s="4"/>
    </row>
    <row r="8" spans="1:33" ht="12" customHeight="1" x14ac:dyDescent="0.45">
      <c r="A8" s="122">
        <f>IF('1-4'!A8&lt;&gt;"", '1-4'!A8, "")</f>
        <v>3</v>
      </c>
      <c r="B8" s="122">
        <f>IF('1-4'!A8&lt;&gt;"", '1-4'!B8, "")</f>
        <v>69003</v>
      </c>
      <c r="C8" s="123" t="str">
        <f>IF('1-4'!A8&lt;&gt;"", '1-4'!C8, "")</f>
        <v>เด็กชายโกเมศ รัตนวิจิตร</v>
      </c>
      <c r="D8" s="3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143">
        <f>IF('5-8'!A8="","",COUNTIF(E8:AB8,"/"))</f>
        <v>0</v>
      </c>
      <c r="AD8" s="143">
        <f>IF('5-8'!A8="","",COUNTIF(E8:AB8,"ล"))</f>
        <v>0</v>
      </c>
      <c r="AE8" s="143">
        <f>IF('5-8'!A8="","",COUNTIF(E8:AB8,"ข"))</f>
        <v>0</v>
      </c>
      <c r="AF8" s="4"/>
      <c r="AG8" s="4"/>
    </row>
    <row r="9" spans="1:33" ht="12" customHeight="1" x14ac:dyDescent="0.45">
      <c r="A9" s="122">
        <f>IF('1-4'!A9&lt;&gt;"", '1-4'!A9, "")</f>
        <v>4</v>
      </c>
      <c r="B9" s="122">
        <f>IF('1-4'!A9&lt;&gt;"", '1-4'!B9, "")</f>
        <v>69004</v>
      </c>
      <c r="C9" s="123" t="str">
        <f>IF('1-4'!A9&lt;&gt;"", '1-4'!C9, "")</f>
        <v>เด็กชายจิรพัฒน์ เจริญสุข</v>
      </c>
      <c r="D9" s="3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143">
        <f>IF('5-8'!A9="","",COUNTIF(E9:AB9,"/"))</f>
        <v>0</v>
      </c>
      <c r="AD9" s="143">
        <f>IF('5-8'!A9="","",COUNTIF(E9:AB9,"ล"))</f>
        <v>0</v>
      </c>
      <c r="AE9" s="143">
        <f>IF('5-8'!A9="","",COUNTIF(E9:AB9,"ข"))</f>
        <v>0</v>
      </c>
      <c r="AF9" s="4"/>
      <c r="AG9" s="4"/>
    </row>
    <row r="10" spans="1:33" ht="12" customHeight="1" x14ac:dyDescent="0.45">
      <c r="A10" s="122">
        <f>IF('1-4'!A10&lt;&gt;"", '1-4'!A10, "")</f>
        <v>5</v>
      </c>
      <c r="B10" s="122">
        <f>IF('1-4'!A10&lt;&gt;"", '1-4'!B10, "")</f>
        <v>69005</v>
      </c>
      <c r="C10" s="123" t="str">
        <f>IF('1-4'!A10&lt;&gt;"", '1-4'!C10, "")</f>
        <v>เด็กชายเจษฎาภรณ์ แสนดี</v>
      </c>
      <c r="D10" s="3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143">
        <f>IF('5-8'!A10="","",COUNTIF(E10:AB10,"/"))</f>
        <v>0</v>
      </c>
      <c r="AD10" s="143">
        <f>IF('5-8'!A10="","",COUNTIF(E10:AB10,"ล"))</f>
        <v>0</v>
      </c>
      <c r="AE10" s="143">
        <f>IF('5-8'!A10="","",COUNTIF(E10:AB10,"ข"))</f>
        <v>0</v>
      </c>
      <c r="AF10" s="4"/>
      <c r="AG10" s="4"/>
    </row>
    <row r="11" spans="1:33" ht="12" customHeight="1" x14ac:dyDescent="0.45">
      <c r="A11" s="122">
        <f>IF('1-4'!A11&lt;&gt;"", '1-4'!A11, "")</f>
        <v>6</v>
      </c>
      <c r="B11" s="122">
        <f>IF('1-4'!A11&lt;&gt;"", '1-4'!B11, "")</f>
        <v>69006</v>
      </c>
      <c r="C11" s="123" t="str">
        <f>IF('1-4'!A11&lt;&gt;"", '1-4'!C11, "")</f>
        <v>เด็กชายชยพล นามไพเราะ</v>
      </c>
      <c r="D11" s="3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143">
        <f>IF('5-8'!A11="","",COUNTIF(E11:AB11,"/"))</f>
        <v>0</v>
      </c>
      <c r="AD11" s="143">
        <f>IF('5-8'!A11="","",COUNTIF(E11:AB11,"ล"))</f>
        <v>0</v>
      </c>
      <c r="AE11" s="143">
        <f>IF('5-8'!A11="","",COUNTIF(E11:AB11,"ข"))</f>
        <v>0</v>
      </c>
      <c r="AF11" s="4"/>
      <c r="AG11" s="4"/>
    </row>
    <row r="12" spans="1:33" ht="12" customHeight="1" x14ac:dyDescent="0.45">
      <c r="A12" s="122">
        <f>IF('1-4'!A12&lt;&gt;"", '1-4'!A12, "")</f>
        <v>7</v>
      </c>
      <c r="B12" s="122">
        <f>IF('1-4'!A12&lt;&gt;"", '1-4'!B12, "")</f>
        <v>69007</v>
      </c>
      <c r="C12" s="123" t="str">
        <f>IF('1-4'!A12&lt;&gt;"", '1-4'!C12, "")</f>
        <v>เด็กชายชัชวาลย์ สุขเกษม</v>
      </c>
      <c r="D12" s="3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143">
        <f>IF('5-8'!A12="","",COUNTIF(E12:AB12,"/"))</f>
        <v>0</v>
      </c>
      <c r="AD12" s="143">
        <f>IF('5-8'!A12="","",COUNTIF(E12:AB12,"ล"))</f>
        <v>0</v>
      </c>
      <c r="AE12" s="143">
        <f>IF('5-8'!A12="","",COUNTIF(E12:AB12,"ข"))</f>
        <v>0</v>
      </c>
      <c r="AF12" s="4"/>
      <c r="AG12" s="4"/>
    </row>
    <row r="13" spans="1:33" ht="12" customHeight="1" x14ac:dyDescent="0.45">
      <c r="A13" s="122">
        <f>IF('1-4'!A13&lt;&gt;"", '1-4'!A13, "")</f>
        <v>8</v>
      </c>
      <c r="B13" s="122">
        <f>IF('1-4'!A13&lt;&gt;"", '1-4'!B13, "")</f>
        <v>69008</v>
      </c>
      <c r="C13" s="123" t="str">
        <f>IF('1-4'!A13&lt;&gt;"", '1-4'!C13, "")</f>
        <v>เด็กชายชัยชนะ รักชาติ</v>
      </c>
      <c r="D13" s="3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143">
        <f>IF('5-8'!A13="","",COUNTIF(E13:AB13,"/"))</f>
        <v>0</v>
      </c>
      <c r="AD13" s="143">
        <f>IF('5-8'!A13="","",COUNTIF(E13:AB13,"ล"))</f>
        <v>0</v>
      </c>
      <c r="AE13" s="143">
        <f>IF('5-8'!A13="","",COUNTIF(E13:AB13,"ข"))</f>
        <v>0</v>
      </c>
      <c r="AF13" s="4"/>
      <c r="AG13" s="4"/>
    </row>
    <row r="14" spans="1:33" ht="12" customHeight="1" x14ac:dyDescent="0.45">
      <c r="A14" s="122">
        <f>IF('1-4'!A14&lt;&gt;"", '1-4'!A14, "")</f>
        <v>9</v>
      </c>
      <c r="B14" s="122">
        <f>IF('1-4'!A14&lt;&gt;"", '1-4'!B14, "")</f>
        <v>69009</v>
      </c>
      <c r="C14" s="123" t="str">
        <f>IF('1-4'!A14&lt;&gt;"", '1-4'!C14, "")</f>
        <v>เด็กชายโชติวิทย์ สิทธิชัย</v>
      </c>
      <c r="D14" s="3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143">
        <f>IF('5-8'!A14="","",COUNTIF(E14:AB14,"/"))</f>
        <v>0</v>
      </c>
      <c r="AD14" s="143">
        <f>IF('5-8'!A14="","",COUNTIF(E14:AB14,"ล"))</f>
        <v>0</v>
      </c>
      <c r="AE14" s="143">
        <f>IF('5-8'!A14="","",COUNTIF(E14:AB14,"ข"))</f>
        <v>0</v>
      </c>
      <c r="AF14" s="4"/>
      <c r="AG14" s="4"/>
    </row>
    <row r="15" spans="1:33" ht="12" customHeight="1" x14ac:dyDescent="0.45">
      <c r="A15" s="122">
        <f>IF('1-4'!A15&lt;&gt;"", '1-4'!A15, "")</f>
        <v>10</v>
      </c>
      <c r="B15" s="122">
        <f>IF('1-4'!A15&lt;&gt;"", '1-4'!B15, "")</f>
        <v>69010</v>
      </c>
      <c r="C15" s="123" t="str">
        <f>IF('1-4'!A15&lt;&gt;"", '1-4'!C15, "")</f>
        <v>เด็กชายณพงศ์ มงคลชัย</v>
      </c>
      <c r="D15" s="3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143">
        <f>IF('5-8'!A15="","",COUNTIF(E15:AB15,"/"))</f>
        <v>0</v>
      </c>
      <c r="AD15" s="143">
        <f>IF('5-8'!A15="","",COUNTIF(E15:AB15,"ล"))</f>
        <v>0</v>
      </c>
      <c r="AE15" s="143">
        <f>IF('5-8'!A15="","",COUNTIF(E15:AB15,"ข"))</f>
        <v>0</v>
      </c>
      <c r="AF15" s="4"/>
      <c r="AG15" s="4"/>
    </row>
    <row r="16" spans="1:33" ht="12" customHeight="1" x14ac:dyDescent="0.45">
      <c r="A16" s="122">
        <f>IF('1-4'!A16&lt;&gt;"", '1-4'!A16, "")</f>
        <v>11</v>
      </c>
      <c r="B16" s="122">
        <f>IF('1-4'!A16&lt;&gt;"", '1-4'!B16, "")</f>
        <v>69011</v>
      </c>
      <c r="C16" s="123" t="str">
        <f>IF('1-4'!A16&lt;&gt;"", '1-4'!C16, "")</f>
        <v>เด็กชายณัฐกร ศรีประเสริฐ</v>
      </c>
      <c r="D16" s="3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143">
        <f>IF('5-8'!A16="","",COUNTIF(E16:AB16,"/"))</f>
        <v>0</v>
      </c>
      <c r="AD16" s="143">
        <f>IF('5-8'!A16="","",COUNTIF(E16:AB16,"ล"))</f>
        <v>0</v>
      </c>
      <c r="AE16" s="143">
        <f>IF('5-8'!A16="","",COUNTIF(E16:AB16,"ข"))</f>
        <v>0</v>
      </c>
      <c r="AF16" s="4"/>
      <c r="AG16" s="4"/>
    </row>
    <row r="17" spans="1:33" ht="12" customHeight="1" x14ac:dyDescent="0.45">
      <c r="A17" s="122">
        <f>IF('1-4'!A17&lt;&gt;"", '1-4'!A17, "")</f>
        <v>12</v>
      </c>
      <c r="B17" s="122">
        <f>IF('1-4'!A17&lt;&gt;"", '1-4'!B17, "")</f>
        <v>69012</v>
      </c>
      <c r="C17" s="123" t="str">
        <f>IF('1-4'!A17&lt;&gt;"", '1-4'!C17, "")</f>
        <v>เด็กชายณัฐพล ผาสุข</v>
      </c>
      <c r="D17" s="3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143">
        <f>IF('5-8'!A17="","",COUNTIF(E17:AB17,"/"))</f>
        <v>0</v>
      </c>
      <c r="AD17" s="143">
        <f>IF('5-8'!A17="","",COUNTIF(E17:AB17,"ล"))</f>
        <v>0</v>
      </c>
      <c r="AE17" s="143">
        <f>IF('5-8'!A17="","",COUNTIF(E17:AB17,"ข"))</f>
        <v>0</v>
      </c>
      <c r="AF17" s="4"/>
      <c r="AG17" s="4"/>
    </row>
    <row r="18" spans="1:33" ht="12" customHeight="1" x14ac:dyDescent="0.45">
      <c r="A18" s="122">
        <f>IF('1-4'!A18&lt;&gt;"", '1-4'!A18, "")</f>
        <v>13</v>
      </c>
      <c r="B18" s="122">
        <f>IF('1-4'!A18&lt;&gt;"", '1-4'!B18, "")</f>
        <v>69013</v>
      </c>
      <c r="C18" s="123" t="str">
        <f>IF('1-4'!A18&lt;&gt;"", '1-4'!C18, "")</f>
        <v>เด็กชายดนัย สมบูรณ์</v>
      </c>
      <c r="D18" s="3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143">
        <f>IF('5-8'!A18="","",COUNTIF(E18:AB18,"/"))</f>
        <v>0</v>
      </c>
      <c r="AD18" s="143">
        <f>IF('5-8'!A18="","",COUNTIF(E18:AB18,"ล"))</f>
        <v>0</v>
      </c>
      <c r="AE18" s="143">
        <f>IF('5-8'!A18="","",COUNTIF(E18:AB18,"ข"))</f>
        <v>0</v>
      </c>
      <c r="AF18" s="4"/>
      <c r="AG18" s="4"/>
    </row>
    <row r="19" spans="1:33" ht="12" customHeight="1" x14ac:dyDescent="0.45">
      <c r="A19" s="122">
        <f>IF('1-4'!A19&lt;&gt;"", '1-4'!A19, "")</f>
        <v>14</v>
      </c>
      <c r="B19" s="122">
        <f>IF('1-4'!A19&lt;&gt;"", '1-4'!B19, "")</f>
        <v>69014</v>
      </c>
      <c r="C19" s="123" t="str">
        <f>IF('1-4'!A19&lt;&gt;"", '1-4'!C19, "")</f>
        <v>เด็กชายเดชาธร ทองอ่อน</v>
      </c>
      <c r="D19" s="3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143">
        <f>IF('5-8'!A19="","",COUNTIF(E19:AB19,"/"))</f>
        <v>0</v>
      </c>
      <c r="AD19" s="143">
        <f>IF('5-8'!A19="","",COUNTIF(E19:AB19,"ล"))</f>
        <v>0</v>
      </c>
      <c r="AE19" s="143">
        <f>IF('5-8'!A19="","",COUNTIF(E19:AB19,"ข"))</f>
        <v>0</v>
      </c>
      <c r="AF19" s="4"/>
      <c r="AG19" s="4"/>
    </row>
    <row r="20" spans="1:33" ht="12" customHeight="1" x14ac:dyDescent="0.45">
      <c r="A20" s="122">
        <f>IF('1-4'!A20&lt;&gt;"", '1-4'!A20, "")</f>
        <v>15</v>
      </c>
      <c r="B20" s="122">
        <f>IF('1-4'!A20&lt;&gt;"", '1-4'!B20, "")</f>
        <v>69015</v>
      </c>
      <c r="C20" s="123" t="str">
        <f>IF('1-4'!A20&lt;&gt;"", '1-4'!C20, "")</f>
        <v>เด็กชายทรงพล ทรัพย์สิน</v>
      </c>
      <c r="D20" s="3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143">
        <f>IF('5-8'!A20="","",COUNTIF(E20:AB20,"/"))</f>
        <v>0</v>
      </c>
      <c r="AD20" s="143">
        <f>IF('5-8'!A20="","",COUNTIF(E20:AB20,"ล"))</f>
        <v>0</v>
      </c>
      <c r="AE20" s="143">
        <f>IF('5-8'!A20="","",COUNTIF(E20:AB20,"ข"))</f>
        <v>0</v>
      </c>
      <c r="AF20" s="4"/>
      <c r="AG20" s="4"/>
    </row>
    <row r="21" spans="1:33" ht="12" customHeight="1" x14ac:dyDescent="0.45">
      <c r="A21" s="122">
        <f>IF('1-4'!A21&lt;&gt;"", '1-4'!A21, "")</f>
        <v>16</v>
      </c>
      <c r="B21" s="122">
        <f>IF('1-4'!A21&lt;&gt;"", '1-4'!B21, "")</f>
        <v>69016</v>
      </c>
      <c r="C21" s="123" t="str">
        <f>IF('1-4'!A21&lt;&gt;"", '1-4'!C21, "")</f>
        <v>เด็กชายธนกฤต มีประเสริฐ</v>
      </c>
      <c r="D21" s="3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143">
        <f>IF('5-8'!A21="","",COUNTIF(E21:AB21,"/"))</f>
        <v>0</v>
      </c>
      <c r="AD21" s="143">
        <f>IF('5-8'!A21="","",COUNTIF(E21:AB21,"ล"))</f>
        <v>0</v>
      </c>
      <c r="AE21" s="143">
        <f>IF('5-8'!A21="","",COUNTIF(E21:AB21,"ข"))</f>
        <v>0</v>
      </c>
      <c r="AF21" s="4"/>
      <c r="AG21" s="4"/>
    </row>
    <row r="22" spans="1:33" ht="12" customHeight="1" x14ac:dyDescent="0.45">
      <c r="A22" s="122">
        <f>IF('1-4'!A22&lt;&gt;"", '1-4'!A22, "")</f>
        <v>17</v>
      </c>
      <c r="B22" s="122">
        <f>IF('1-4'!A22&lt;&gt;"", '1-4'!B22, "")</f>
        <v>69017</v>
      </c>
      <c r="C22" s="123" t="str">
        <f>IF('1-4'!A22&lt;&gt;"", '1-4'!C22, "")</f>
        <v>เด็กชายธนภัทร บุญส่ง</v>
      </c>
      <c r="D22" s="3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143">
        <f>IF('5-8'!A22="","",COUNTIF(E22:AB22,"/"))</f>
        <v>0</v>
      </c>
      <c r="AD22" s="143">
        <f>IF('5-8'!A22="","",COUNTIF(E22:AB22,"ล"))</f>
        <v>0</v>
      </c>
      <c r="AE22" s="143">
        <f>IF('5-8'!A22="","",COUNTIF(E22:AB22,"ข"))</f>
        <v>0</v>
      </c>
      <c r="AF22" s="4"/>
      <c r="AG22" s="4"/>
    </row>
    <row r="23" spans="1:33" ht="12" customHeight="1" x14ac:dyDescent="0.45">
      <c r="A23" s="122">
        <f>IF('1-4'!A23&lt;&gt;"", '1-4'!A23, "")</f>
        <v>18</v>
      </c>
      <c r="B23" s="122">
        <f>IF('1-4'!A23&lt;&gt;"", '1-4'!B23, "")</f>
        <v>69018</v>
      </c>
      <c r="C23" s="123" t="str">
        <f>IF('1-4'!A23&lt;&gt;"", '1-4'!C23, "")</f>
        <v>เด็กชายธวัชชัย ใฝ่ฝัน</v>
      </c>
      <c r="D23" s="3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143">
        <f>IF('5-8'!A23="","",COUNTIF(E23:AB23,"/"))</f>
        <v>0</v>
      </c>
      <c r="AD23" s="143">
        <f>IF('5-8'!A23="","",COUNTIF(E23:AB23,"ล"))</f>
        <v>0</v>
      </c>
      <c r="AE23" s="143">
        <f>IF('5-8'!A23="","",COUNTIF(E23:AB23,"ข"))</f>
        <v>0</v>
      </c>
      <c r="AF23" s="4"/>
      <c r="AG23" s="4"/>
    </row>
    <row r="24" spans="1:33" ht="12" customHeight="1" x14ac:dyDescent="0.45">
      <c r="A24" s="122">
        <f>IF('1-4'!A24&lt;&gt;"", '1-4'!A24, "")</f>
        <v>19</v>
      </c>
      <c r="B24" s="122">
        <f>IF('1-4'!A24&lt;&gt;"", '1-4'!B24, "")</f>
        <v>69019</v>
      </c>
      <c r="C24" s="123" t="str">
        <f>IF('1-4'!A24&lt;&gt;"", '1-4'!C24, "")</f>
        <v>เด็กชายธีรทัศน์ ยิ่งยืน</v>
      </c>
      <c r="D24" s="3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143">
        <f>IF('5-8'!A24="","",COUNTIF(E24:AB24,"/"))</f>
        <v>0</v>
      </c>
      <c r="AD24" s="143">
        <f>IF('5-8'!A24="","",COUNTIF(E24:AB24,"ล"))</f>
        <v>0</v>
      </c>
      <c r="AE24" s="143">
        <f>IF('5-8'!A24="","",COUNTIF(E24:AB24,"ข"))</f>
        <v>0</v>
      </c>
      <c r="AF24" s="4"/>
      <c r="AG24" s="4"/>
    </row>
    <row r="25" spans="1:33" ht="12" customHeight="1" x14ac:dyDescent="0.45">
      <c r="A25" s="122">
        <f>IF('1-4'!A25&lt;&gt;"", '1-4'!A25, "")</f>
        <v>20</v>
      </c>
      <c r="B25" s="122">
        <f>IF('1-4'!A25&lt;&gt;"", '1-4'!B25, "")</f>
        <v>69020</v>
      </c>
      <c r="C25" s="123" t="str">
        <f>IF('1-4'!A25&lt;&gt;"", '1-4'!C25, "")</f>
        <v>เด็กชายนันทวัฒน์ เกิดโชค</v>
      </c>
      <c r="D25" s="3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143">
        <f>IF('5-8'!A25="","",COUNTIF(E25:AB25,"/"))</f>
        <v>0</v>
      </c>
      <c r="AD25" s="143">
        <f>IF('5-8'!A25="","",COUNTIF(E25:AB25,"ล"))</f>
        <v>0</v>
      </c>
      <c r="AE25" s="143">
        <f>IF('5-8'!A25="","",COUNTIF(E25:AB25,"ข"))</f>
        <v>0</v>
      </c>
      <c r="AF25" s="4"/>
      <c r="AG25" s="4"/>
    </row>
    <row r="26" spans="1:33" ht="12" customHeight="1" x14ac:dyDescent="0.45">
      <c r="A26" s="122">
        <f>IF('1-4'!A26&lt;&gt;"", '1-4'!A26, "")</f>
        <v>21</v>
      </c>
      <c r="B26" s="122">
        <f>IF('1-4'!A26&lt;&gt;"", '1-4'!B26, "")</f>
        <v>69021</v>
      </c>
      <c r="C26" s="123" t="str">
        <f>IF('1-4'!A26&lt;&gt;"", '1-4'!C26, "")</f>
        <v>เด็กชายนิธิกร คงทน</v>
      </c>
      <c r="D26" s="3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143">
        <f>IF('5-8'!A26="","",COUNTIF(E26:AB26,"/"))</f>
        <v>0</v>
      </c>
      <c r="AD26" s="143">
        <f>IF('5-8'!A26="","",COUNTIF(E26:AB26,"ล"))</f>
        <v>0</v>
      </c>
      <c r="AE26" s="143">
        <f>IF('5-8'!A26="","",COUNTIF(E26:AB26,"ข"))</f>
        <v>0</v>
      </c>
      <c r="AF26" s="4"/>
      <c r="AG26" s="4"/>
    </row>
    <row r="27" spans="1:33" ht="12" customHeight="1" x14ac:dyDescent="0.45">
      <c r="A27" s="122">
        <f>IF('1-4'!A27&lt;&gt;"", '1-4'!A27, "")</f>
        <v>22</v>
      </c>
      <c r="B27" s="122">
        <f>IF('1-4'!A27&lt;&gt;"", '1-4'!B27, "")</f>
        <v>69022</v>
      </c>
      <c r="C27" s="123" t="str">
        <f>IF('1-4'!A27&lt;&gt;"", '1-4'!C27, "")</f>
        <v>เด็กชายปกรณ์ เพียรพยายาม</v>
      </c>
      <c r="D27" s="3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143">
        <f>IF('5-8'!A27="","",COUNTIF(E27:AB27,"/"))</f>
        <v>0</v>
      </c>
      <c r="AD27" s="143">
        <f>IF('5-8'!A27="","",COUNTIF(E27:AB27,"ล"))</f>
        <v>0</v>
      </c>
      <c r="AE27" s="143">
        <f>IF('5-8'!A27="","",COUNTIF(E27:AB27,"ข"))</f>
        <v>0</v>
      </c>
      <c r="AF27" s="4"/>
      <c r="AG27" s="4"/>
    </row>
    <row r="28" spans="1:33" ht="12" customHeight="1" x14ac:dyDescent="0.45">
      <c r="A28" s="122">
        <f>IF('1-4'!A28&lt;&gt;"", '1-4'!A28, "")</f>
        <v>23</v>
      </c>
      <c r="B28" s="122">
        <f>IF('1-4'!A28&lt;&gt;"", '1-4'!B28, "")</f>
        <v>69023</v>
      </c>
      <c r="C28" s="123" t="str">
        <f>IF('1-4'!A28&lt;&gt;"", '1-4'!C28, "")</f>
        <v>เด็กชายปฏิพล แก้ววิจิตร</v>
      </c>
      <c r="D28" s="3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143">
        <f>IF('5-8'!A28="","",COUNTIF(E28:AB28,"/"))</f>
        <v>0</v>
      </c>
      <c r="AD28" s="143">
        <f>IF('5-8'!A28="","",COUNTIF(E28:AB28,"ล"))</f>
        <v>0</v>
      </c>
      <c r="AE28" s="143">
        <f>IF('5-8'!A28="","",COUNTIF(E28:AB28,"ข"))</f>
        <v>0</v>
      </c>
      <c r="AF28" s="4"/>
      <c r="AG28" s="4"/>
    </row>
    <row r="29" spans="1:33" ht="12" customHeight="1" x14ac:dyDescent="0.45">
      <c r="A29" s="122">
        <f>IF('1-4'!A29&lt;&gt;"", '1-4'!A29, "")</f>
        <v>24</v>
      </c>
      <c r="B29" s="122">
        <f>IF('1-4'!A29&lt;&gt;"", '1-4'!B29, "")</f>
        <v>69024</v>
      </c>
      <c r="C29" s="123" t="str">
        <f>IF('1-4'!A29&lt;&gt;"", '1-4'!C29, "")</f>
        <v>เด็กชายปณิธาน มั่นคง</v>
      </c>
      <c r="D29" s="3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143">
        <f>IF('5-8'!A29="","",COUNTIF(E29:AB29,"/"))</f>
        <v>0</v>
      </c>
      <c r="AD29" s="143">
        <f>IF('5-8'!A29="","",COUNTIF(E29:AB29,"ล"))</f>
        <v>0</v>
      </c>
      <c r="AE29" s="143">
        <f>IF('5-8'!A29="","",COUNTIF(E29:AB29,"ข"))</f>
        <v>0</v>
      </c>
      <c r="AF29" s="4"/>
      <c r="AG29" s="4"/>
    </row>
    <row r="30" spans="1:33" ht="12" customHeight="1" x14ac:dyDescent="0.45">
      <c r="A30" s="122">
        <f>IF('1-4'!A30&lt;&gt;"", '1-4'!A30, "")</f>
        <v>25</v>
      </c>
      <c r="B30" s="122">
        <f>IF('1-4'!A30&lt;&gt;"", '1-4'!B30, "")</f>
        <v>69025</v>
      </c>
      <c r="C30" s="123" t="str">
        <f>IF('1-4'!A30&lt;&gt;"", '1-4'!C30, "")</f>
        <v>เด็กชายพงศธร ใจบุญ</v>
      </c>
      <c r="D30" s="3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143">
        <f>IF('5-8'!A30="","",COUNTIF(E30:AB30,"/"))</f>
        <v>0</v>
      </c>
      <c r="AD30" s="143">
        <f>IF('5-8'!A30="","",COUNTIF(E30:AB30,"ล"))</f>
        <v>0</v>
      </c>
      <c r="AE30" s="143">
        <f>IF('5-8'!A30="","",COUNTIF(E30:AB30,"ข"))</f>
        <v>0</v>
      </c>
      <c r="AF30" s="4"/>
      <c r="AG30" s="4"/>
    </row>
    <row r="31" spans="1:33" ht="12" customHeight="1" x14ac:dyDescent="0.45">
      <c r="A31" s="122">
        <f>IF('1-4'!A31&lt;&gt;"", '1-4'!A31, "")</f>
        <v>26</v>
      </c>
      <c r="B31" s="122">
        <f>IF('1-4'!A31&lt;&gt;"", '1-4'!B31, "")</f>
        <v>69026</v>
      </c>
      <c r="C31" s="123" t="str">
        <f>IF('1-4'!A31&lt;&gt;"", '1-4'!C31, "")</f>
        <v>เด็กชายพรหมมินทร์ แสงจันทร์</v>
      </c>
      <c r="D31" s="3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143">
        <f>IF('5-8'!A31="","",COUNTIF(E31:AB31,"/"))</f>
        <v>0</v>
      </c>
      <c r="AD31" s="143">
        <f>IF('5-8'!A31="","",COUNTIF(E31:AB31,"ล"))</f>
        <v>0</v>
      </c>
      <c r="AE31" s="143">
        <f>IF('5-8'!A31="","",COUNTIF(E31:AB31,"ข"))</f>
        <v>0</v>
      </c>
      <c r="AF31" s="4"/>
      <c r="AG31" s="4"/>
    </row>
    <row r="32" spans="1:33" ht="12" customHeight="1" x14ac:dyDescent="0.45">
      <c r="A32" s="122">
        <f>IF('1-4'!A32&lt;&gt;"", '1-4'!A32, "")</f>
        <v>27</v>
      </c>
      <c r="B32" s="122">
        <f>IF('1-4'!A32&lt;&gt;"", '1-4'!B32, "")</f>
        <v>69027</v>
      </c>
      <c r="C32" s="123" t="str">
        <f>IF('1-4'!A32&lt;&gt;"", '1-4'!C32, "")</f>
        <v>เด็กชายพลากร อรุณสวัสดิ์</v>
      </c>
      <c r="D32" s="3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143">
        <f>IF('5-8'!A32="","",COUNTIF(E32:AB32,"/"))</f>
        <v>0</v>
      </c>
      <c r="AD32" s="143">
        <f>IF('5-8'!A32="","",COUNTIF(E32:AB32,"ล"))</f>
        <v>0</v>
      </c>
      <c r="AE32" s="143">
        <f>IF('5-8'!A32="","",COUNTIF(E32:AB32,"ข"))</f>
        <v>0</v>
      </c>
      <c r="AF32" s="4"/>
      <c r="AG32" s="4"/>
    </row>
    <row r="33" spans="1:33" ht="12" customHeight="1" x14ac:dyDescent="0.45">
      <c r="A33" s="122">
        <f>IF('1-4'!A33&lt;&gt;"", '1-4'!A33, "")</f>
        <v>28</v>
      </c>
      <c r="B33" s="122">
        <f>IF('1-4'!A33&lt;&gt;"", '1-4'!B33, "")</f>
        <v>69028</v>
      </c>
      <c r="C33" s="123" t="str">
        <f>IF('1-4'!A33&lt;&gt;"", '1-4'!C33, "")</f>
        <v>เด็กชายพิพัฒน์ วงศ์คำ</v>
      </c>
      <c r="D33" s="3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143">
        <f>IF('5-8'!A33="","",COUNTIF(E33:AB33,"/"))</f>
        <v>0</v>
      </c>
      <c r="AD33" s="143">
        <f>IF('5-8'!A33="","",COUNTIF(E33:AB33,"ล"))</f>
        <v>0</v>
      </c>
      <c r="AE33" s="143">
        <f>IF('5-8'!A33="","",COUNTIF(E33:AB33,"ข"))</f>
        <v>0</v>
      </c>
      <c r="AF33" s="4"/>
      <c r="AG33" s="4"/>
    </row>
    <row r="34" spans="1:33" ht="12" customHeight="1" x14ac:dyDescent="0.45">
      <c r="A34" s="122">
        <f>IF('1-4'!A34&lt;&gt;"", '1-4'!A34, "")</f>
        <v>29</v>
      </c>
      <c r="B34" s="122">
        <f>IF('1-4'!A34&lt;&gt;"", '1-4'!B34, "")</f>
        <v>69029</v>
      </c>
      <c r="C34" s="123" t="str">
        <f>IF('1-4'!A34&lt;&gt;"", '1-4'!C34, "")</f>
        <v>เด็กชายพีรพล พงษ์ศิริ</v>
      </c>
      <c r="D34" s="3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143">
        <f>IF('5-8'!A34="","",COUNTIF(E34:AB34,"/"))</f>
        <v>0</v>
      </c>
      <c r="AD34" s="143">
        <f>IF('5-8'!A34="","",COUNTIF(E34:AB34,"ล"))</f>
        <v>0</v>
      </c>
      <c r="AE34" s="143">
        <f>IF('5-8'!A34="","",COUNTIF(E34:AB34,"ข"))</f>
        <v>0</v>
      </c>
      <c r="AF34" s="4"/>
      <c r="AG34" s="4"/>
    </row>
    <row r="35" spans="1:33" ht="12" customHeight="1" x14ac:dyDescent="0.45">
      <c r="A35" s="122">
        <f>IF('1-4'!A35&lt;&gt;"", '1-4'!A35, "")</f>
        <v>30</v>
      </c>
      <c r="B35" s="122">
        <f>IF('1-4'!A35&lt;&gt;"", '1-4'!B35, "")</f>
        <v>69030</v>
      </c>
      <c r="C35" s="123" t="str">
        <f>IF('1-4'!A35&lt;&gt;"", '1-4'!C35, "")</f>
        <v>เด็กชายภานุพงศ์ ศรีเมือง</v>
      </c>
      <c r="D35" s="3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143">
        <f>IF('5-8'!A35="","",COUNTIF(E35:AB35,"/"))</f>
        <v>0</v>
      </c>
      <c r="AD35" s="143">
        <f>IF('5-8'!A35="","",COUNTIF(E35:AB35,"ล"))</f>
        <v>0</v>
      </c>
      <c r="AE35" s="143">
        <f>IF('5-8'!A35="","",COUNTIF(E35:AB35,"ข"))</f>
        <v>0</v>
      </c>
      <c r="AF35" s="4"/>
      <c r="AG35" s="4"/>
    </row>
    <row r="36" spans="1:33" ht="12" customHeight="1" x14ac:dyDescent="0.45">
      <c r="A36" s="122">
        <f>IF('1-4'!A36&lt;&gt;"", '1-4'!A36, "")</f>
        <v>31</v>
      </c>
      <c r="B36" s="122">
        <f>IF('1-4'!A36&lt;&gt;"", '1-4'!B36, "")</f>
        <v>69031</v>
      </c>
      <c r="C36" s="123" t="str">
        <f>IF('1-4'!A36&lt;&gt;"", '1-4'!C36, "")</f>
        <v>เด็กชายภูมินทร์ อุดมสุข</v>
      </c>
      <c r="D36" s="3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143">
        <f>IF('5-8'!A36="","",COUNTIF(E36:AB36,"/"))</f>
        <v>0</v>
      </c>
      <c r="AD36" s="143">
        <f>IF('5-8'!A36="","",COUNTIF(E36:AB36,"ล"))</f>
        <v>0</v>
      </c>
      <c r="AE36" s="143">
        <f>IF('5-8'!A36="","",COUNTIF(E36:AB36,"ข"))</f>
        <v>0</v>
      </c>
      <c r="AF36" s="4"/>
      <c r="AG36" s="4"/>
    </row>
    <row r="37" spans="1:33" ht="12" customHeight="1" x14ac:dyDescent="0.45">
      <c r="A37" s="122">
        <f>IF('1-4'!A37&lt;&gt;"", '1-4'!A37, "")</f>
        <v>32</v>
      </c>
      <c r="B37" s="122">
        <f>IF('1-4'!A37&lt;&gt;"", '1-4'!B37, "")</f>
        <v>69032</v>
      </c>
      <c r="C37" s="123" t="str">
        <f>IF('1-4'!A37&lt;&gt;"", '1-4'!C37, "")</f>
        <v>เด็กชายมนัสวิน รุ่งเรือง</v>
      </c>
      <c r="D37" s="3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143">
        <f>IF('5-8'!A37="","",COUNTIF(E37:AB37,"/"))</f>
        <v>0</v>
      </c>
      <c r="AD37" s="143">
        <f>IF('5-8'!A37="","",COUNTIF(E37:AB37,"ล"))</f>
        <v>0</v>
      </c>
      <c r="AE37" s="143">
        <f>IF('5-8'!A37="","",COUNTIF(E37:AB37,"ข"))</f>
        <v>0</v>
      </c>
      <c r="AF37" s="4"/>
      <c r="AG37" s="4"/>
    </row>
    <row r="38" spans="1:33" ht="12" customHeight="1" x14ac:dyDescent="0.45">
      <c r="A38" s="122">
        <f>IF('1-4'!A38&lt;&gt;"", '1-4'!A38, "")</f>
        <v>33</v>
      </c>
      <c r="B38" s="122">
        <f>IF('1-4'!A38&lt;&gt;"", '1-4'!B38, "")</f>
        <v>69033</v>
      </c>
      <c r="C38" s="123" t="str">
        <f>IF('1-4'!A38&lt;&gt;"", '1-4'!C38, "")</f>
        <v>เด็กชายเมธาสิทธิ์ กิจเจริญ</v>
      </c>
      <c r="D38" s="3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143">
        <f>IF('5-8'!A38="","",COUNTIF(E38:AB38,"/"))</f>
        <v>0</v>
      </c>
      <c r="AD38" s="143">
        <f>IF('5-8'!A38="","",COUNTIF(E38:AB38,"ล"))</f>
        <v>0</v>
      </c>
      <c r="AE38" s="143">
        <f>IF('5-8'!A38="","",COUNTIF(E38:AB38,"ข"))</f>
        <v>0</v>
      </c>
      <c r="AF38" s="4"/>
      <c r="AG38" s="4"/>
    </row>
    <row r="39" spans="1:33" ht="12" customHeight="1" x14ac:dyDescent="0.45">
      <c r="A39" s="122">
        <f>IF('1-4'!A39&lt;&gt;"", '1-4'!A39, "")</f>
        <v>34</v>
      </c>
      <c r="B39" s="122">
        <f>IF('1-4'!A39&lt;&gt;"", '1-4'!B39, "")</f>
        <v>69034</v>
      </c>
      <c r="C39" s="123" t="str">
        <f>IF('1-4'!A39&lt;&gt;"", '1-4'!C39, "")</f>
        <v>เด็กชายรชต พัฒนสิน</v>
      </c>
      <c r="D39" s="3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143">
        <f>IF('5-8'!A39="","",COUNTIF(E39:AB39,"/"))</f>
        <v>0</v>
      </c>
      <c r="AD39" s="143">
        <f>IF('5-8'!A39="","",COUNTIF(E39:AB39,"ล"))</f>
        <v>0</v>
      </c>
      <c r="AE39" s="143">
        <f>IF('5-8'!A39="","",COUNTIF(E39:AB39,"ข"))</f>
        <v>0</v>
      </c>
      <c r="AF39" s="4"/>
      <c r="AG39" s="4"/>
    </row>
    <row r="40" spans="1:33" ht="12" customHeight="1" x14ac:dyDescent="0.45">
      <c r="A40" s="122">
        <f>IF('1-4'!A40&lt;&gt;"", '1-4'!A40, "")</f>
        <v>35</v>
      </c>
      <c r="B40" s="122">
        <f>IF('1-4'!A40&lt;&gt;"", '1-4'!B40, "")</f>
        <v>69035</v>
      </c>
      <c r="C40" s="123" t="str">
        <f>IF('1-4'!A40&lt;&gt;"", '1-4'!C40, "")</f>
        <v>เด็กชายรณกร นามสกุลดี</v>
      </c>
      <c r="D40" s="3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143">
        <f>IF('5-8'!A40="","",COUNTIF(E40:AB40,"/"))</f>
        <v>0</v>
      </c>
      <c r="AD40" s="143">
        <f>IF('5-8'!A40="","",COUNTIF(E40:AB40,"ล"))</f>
        <v>0</v>
      </c>
      <c r="AE40" s="143">
        <f>IF('5-8'!A40="","",COUNTIF(E40:AB40,"ข"))</f>
        <v>0</v>
      </c>
      <c r="AF40" s="4"/>
      <c r="AG40" s="4"/>
    </row>
    <row r="41" spans="1:33" ht="12" customHeight="1" x14ac:dyDescent="0.45">
      <c r="A41" s="122">
        <f>IF('1-4'!A41&lt;&gt;"", '1-4'!A41, "")</f>
        <v>36</v>
      </c>
      <c r="B41" s="122">
        <f>IF('1-4'!A41&lt;&gt;"", '1-4'!B41, "")</f>
        <v>69036</v>
      </c>
      <c r="C41" s="123" t="str">
        <f>IF('1-4'!A41&lt;&gt;"", '1-4'!C41, "")</f>
        <v>เด็กชายวรวุฒิ สดใส</v>
      </c>
      <c r="D41" s="3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143">
        <f>IF('5-8'!A41="","",COUNTIF(E41:AB41,"/"))</f>
        <v>0</v>
      </c>
      <c r="AD41" s="143">
        <f>IF('5-8'!A41="","",COUNTIF(E41:AB41,"ล"))</f>
        <v>0</v>
      </c>
      <c r="AE41" s="143">
        <f>IF('5-8'!A41="","",COUNTIF(E41:AB41,"ข"))</f>
        <v>0</v>
      </c>
      <c r="AF41" s="4"/>
      <c r="AG41" s="4"/>
    </row>
    <row r="42" spans="1:33" ht="12" customHeight="1" x14ac:dyDescent="0.45">
      <c r="A42" s="122">
        <f>IF('1-4'!A42&lt;&gt;"", '1-4'!A42, "")</f>
        <v>37</v>
      </c>
      <c r="B42" s="122">
        <f>IF('1-4'!A42&lt;&gt;"", '1-4'!B42, "")</f>
        <v>69037</v>
      </c>
      <c r="C42" s="123" t="str">
        <f>IF('1-4'!A42&lt;&gt;"", '1-4'!C42, "")</f>
        <v>เด็กชายวัชระ วิเชียร</v>
      </c>
      <c r="D42" s="3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143">
        <f>IF('5-8'!A42="","",COUNTIF(E42:AB42,"/"))</f>
        <v>0</v>
      </c>
      <c r="AD42" s="143">
        <f>IF('5-8'!A42="","",COUNTIF(E42:AB42,"ล"))</f>
        <v>0</v>
      </c>
      <c r="AE42" s="143">
        <f>IF('5-8'!A42="","",COUNTIF(E42:AB42,"ข"))</f>
        <v>0</v>
      </c>
      <c r="AF42" s="4"/>
      <c r="AG42" s="4"/>
    </row>
    <row r="43" spans="1:33" ht="12" customHeight="1" x14ac:dyDescent="0.45">
      <c r="A43" s="122">
        <f>IF('1-4'!A43&lt;&gt;"", '1-4'!A43, "")</f>
        <v>38</v>
      </c>
      <c r="B43" s="122">
        <f>IF('1-4'!A43&lt;&gt;"", '1-4'!B43, "")</f>
        <v>69038</v>
      </c>
      <c r="C43" s="123" t="str">
        <f>IF('1-4'!A43&lt;&gt;"", '1-4'!C43, "")</f>
        <v>เด็กชายวิทวัส พรหมเดช</v>
      </c>
      <c r="D43" s="3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143">
        <f>IF('5-8'!A43="","",COUNTIF(E43:AB43,"/"))</f>
        <v>0</v>
      </c>
      <c r="AD43" s="143">
        <f>IF('5-8'!A43="","",COUNTIF(E43:AB43,"ล"))</f>
        <v>0</v>
      </c>
      <c r="AE43" s="143">
        <f>IF('5-8'!A43="","",COUNTIF(E43:AB43,"ข"))</f>
        <v>0</v>
      </c>
      <c r="AF43" s="4"/>
      <c r="AG43" s="4"/>
    </row>
    <row r="44" spans="1:33" ht="12" customHeight="1" x14ac:dyDescent="0.45">
      <c r="A44" s="122">
        <f>IF('1-4'!A44&lt;&gt;"", '1-4'!A44, "")</f>
        <v>39</v>
      </c>
      <c r="B44" s="122">
        <f>IF('1-4'!A44&lt;&gt;"", '1-4'!B44, "")</f>
        <v>69039</v>
      </c>
      <c r="C44" s="123" t="str">
        <f>IF('1-4'!A44&lt;&gt;"", '1-4'!C44, "")</f>
        <v>เด็กชายวีรภัทร จิตต์มั่นคง</v>
      </c>
      <c r="D44" s="3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143">
        <f>IF('5-8'!A44="","",COUNTIF(E44:AB44,"/"))</f>
        <v>0</v>
      </c>
      <c r="AD44" s="143">
        <f>IF('5-8'!A44="","",COUNTIF(E44:AB44,"ล"))</f>
        <v>0</v>
      </c>
      <c r="AE44" s="143">
        <f>IF('5-8'!A44="","",COUNTIF(E44:AB44,"ข"))</f>
        <v>0</v>
      </c>
      <c r="AF44" s="4"/>
      <c r="AG44" s="4"/>
    </row>
    <row r="45" spans="1:33" ht="12" customHeight="1" x14ac:dyDescent="0.45">
      <c r="A45" s="122">
        <f>IF('1-4'!A45&lt;&gt;"", '1-4'!A45, "")</f>
        <v>40</v>
      </c>
      <c r="B45" s="122">
        <f>IF('1-4'!A45&lt;&gt;"", '1-4'!B45, "")</f>
        <v>69040</v>
      </c>
      <c r="C45" s="123" t="str">
        <f>IF('1-4'!A45&lt;&gt;"", '1-4'!C45, "")</f>
        <v>เด็กชายศุภณัฐ ขยันหา</v>
      </c>
      <c r="D45" s="3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143">
        <f>IF('5-8'!A45="","",COUNTIF(E45:AB45,"/"))</f>
        <v>0</v>
      </c>
      <c r="AD45" s="143">
        <f>IF('5-8'!A45="","",COUNTIF(E45:AB45,"ล"))</f>
        <v>0</v>
      </c>
      <c r="AE45" s="143">
        <f>IF('5-8'!A45="","",COUNTIF(E45:AB45,"ข"))</f>
        <v>0</v>
      </c>
      <c r="AF45" s="4"/>
      <c r="AG45" s="4"/>
    </row>
    <row r="46" spans="1:33" ht="12" customHeight="1" x14ac:dyDescent="0.45">
      <c r="A46" s="122">
        <f>IF('1-4'!A46&lt;&gt;"", '1-4'!A46, "")</f>
        <v>41</v>
      </c>
      <c r="B46" s="122">
        <f>IF('1-4'!A46&lt;&gt;"", '1-4'!B46, "")</f>
        <v>69041</v>
      </c>
      <c r="C46" s="123" t="str">
        <f>IF('1-4'!A46&lt;&gt;"", '1-4'!C46, "")</f>
        <v>เด็กชายสิทธิโชค ยิ้มสู้</v>
      </c>
      <c r="D46" s="3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143">
        <f>IF('5-8'!A46="","",COUNTIF(E46:AB46,"/"))</f>
        <v>0</v>
      </c>
      <c r="AD46" s="143">
        <f>IF('5-8'!A46="","",COUNTIF(E46:AB46,"ล"))</f>
        <v>0</v>
      </c>
      <c r="AE46" s="143">
        <f>IF('5-8'!A46="","",COUNTIF(E46:AB46,"ข"))</f>
        <v>0</v>
      </c>
      <c r="AF46" s="4"/>
      <c r="AG46" s="4"/>
    </row>
    <row r="47" spans="1:33" ht="12" customHeight="1" x14ac:dyDescent="0.45">
      <c r="A47" s="122">
        <f>IF('1-4'!A47&lt;&gt;"", '1-4'!A47, "")</f>
        <v>42</v>
      </c>
      <c r="B47" s="122">
        <f>IF('1-4'!A47&lt;&gt;"", '1-4'!B47, "")</f>
        <v>69042</v>
      </c>
      <c r="C47" s="123" t="str">
        <f>IF('1-4'!A47&lt;&gt;"", '1-4'!C47, "")</f>
        <v>เด็กชายสรวิชญ์ เก่งกล้า</v>
      </c>
      <c r="D47" s="35"/>
      <c r="E47" s="25"/>
      <c r="F47" s="25"/>
      <c r="G47" s="25"/>
      <c r="H47" s="25"/>
      <c r="I47" s="25"/>
      <c r="J47" s="25"/>
      <c r="K47" s="25"/>
      <c r="L47" s="21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143">
        <f>IF('5-8'!A47="","",COUNTIF(E47:AB47,"/"))</f>
        <v>0</v>
      </c>
      <c r="AD47" s="143">
        <f>IF('5-8'!A47="","",COUNTIF(E47:AB47,"ล"))</f>
        <v>0</v>
      </c>
      <c r="AE47" s="143">
        <f>IF('5-8'!A47="","",COUNTIF(E47:AB47,"ข"))</f>
        <v>0</v>
      </c>
      <c r="AF47" s="4"/>
      <c r="AG47" s="4"/>
    </row>
    <row r="48" spans="1:33" ht="12" customHeight="1" x14ac:dyDescent="0.45">
      <c r="A48" s="122">
        <f>IF('1-4'!A48&lt;&gt;"", '1-4'!A48, "")</f>
        <v>43</v>
      </c>
      <c r="B48" s="122">
        <f>IF('1-4'!A48&lt;&gt;"", '1-4'!B48, "")</f>
        <v>69043</v>
      </c>
      <c r="C48" s="123" t="str">
        <f>IF('1-4'!A48&lt;&gt;"", '1-4'!C48, "")</f>
        <v>เด็กชายอนันต์ ทรงพลัง</v>
      </c>
      <c r="D48" s="3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143">
        <f>IF('5-8'!A48="","",COUNTIF(E48:AB48,"/"))</f>
        <v>0</v>
      </c>
      <c r="AD48" s="143">
        <f>IF('5-8'!A48="","",COUNTIF(E48:AB48,"ล"))</f>
        <v>0</v>
      </c>
      <c r="AE48" s="143">
        <f>IF('5-8'!A48="","",COUNTIF(E48:AB48,"ข"))</f>
        <v>0</v>
      </c>
      <c r="AF48" s="4"/>
      <c r="AG48" s="4"/>
    </row>
    <row r="49" spans="1:33" ht="12" customHeight="1" x14ac:dyDescent="0.45">
      <c r="A49" s="122">
        <f>IF('1-4'!A49&lt;&gt;"", '1-4'!A49, "")</f>
        <v>44</v>
      </c>
      <c r="B49" s="122">
        <f>IF('1-4'!A49&lt;&gt;"", '1-4'!B49, "")</f>
        <v>69044</v>
      </c>
      <c r="C49" s="123" t="str">
        <f>IF('1-4'!A49&lt;&gt;"", '1-4'!C49, "")</f>
        <v>เด็กชายอภิวัฒน์ แสนสุข</v>
      </c>
      <c r="D49" s="3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143">
        <f>IF('5-8'!A49="","",COUNTIF(E49:AB49,"/"))</f>
        <v>0</v>
      </c>
      <c r="AD49" s="143">
        <f>IF('5-8'!A49="","",COUNTIF(E49:AB49,"ล"))</f>
        <v>0</v>
      </c>
      <c r="AE49" s="143">
        <f>IF('5-8'!A49="","",COUNTIF(E49:AB49,"ข"))</f>
        <v>0</v>
      </c>
      <c r="AF49" s="4"/>
      <c r="AG49" s="4"/>
    </row>
    <row r="50" spans="1:33" ht="12" customHeight="1" x14ac:dyDescent="0.45">
      <c r="A50" s="122">
        <f>IF('1-4'!A50&lt;&gt;"", '1-4'!A50, "")</f>
        <v>45</v>
      </c>
      <c r="B50" s="122">
        <f>IF('1-4'!A50&lt;&gt;"", '1-4'!B50, "")</f>
        <v>69046</v>
      </c>
      <c r="C50" s="123" t="str">
        <f>IF('1-4'!A50&lt;&gt;"", '1-4'!C50, "")</f>
        <v>เด็กชายอัครพล บุญประคอง</v>
      </c>
      <c r="D50" s="3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143">
        <f>IF('5-8'!A50="","",COUNTIF(E50:AB50,"/"))</f>
        <v>0</v>
      </c>
      <c r="AD50" s="143">
        <f>IF('5-8'!A50="","",COUNTIF(E50:AB50,"ล"))</f>
        <v>0</v>
      </c>
      <c r="AE50" s="143">
        <f>IF('5-8'!A50="","",COUNTIF(E50:AB50,"ข"))</f>
        <v>0</v>
      </c>
      <c r="AF50" s="4"/>
      <c r="AG50" s="4"/>
    </row>
    <row r="51" spans="1:33" ht="16.5" x14ac:dyDescent="0.35"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4"/>
      <c r="AG51" s="4"/>
    </row>
    <row r="52" spans="1:33" ht="16.5" x14ac:dyDescent="0.35"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4"/>
      <c r="AG52" s="4"/>
    </row>
    <row r="53" spans="1:33" ht="16.5" x14ac:dyDescent="0.35"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4"/>
      <c r="AG53" s="4"/>
    </row>
    <row r="54" spans="1:33" ht="16.5" x14ac:dyDescent="0.35"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4"/>
      <c r="AG54" s="4"/>
    </row>
    <row r="55" spans="1:33" ht="16.5" x14ac:dyDescent="0.35"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4"/>
      <c r="AG55" s="4"/>
    </row>
    <row r="56" spans="1:33" ht="16.5" x14ac:dyDescent="0.35"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4"/>
      <c r="AG56" s="4"/>
    </row>
    <row r="57" spans="1:33" ht="16.5" x14ac:dyDescent="0.35"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4"/>
      <c r="AG57" s="4"/>
    </row>
    <row r="58" spans="1:33" ht="16.5" x14ac:dyDescent="0.35"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4"/>
      <c r="AG58" s="4"/>
    </row>
    <row r="59" spans="1:33" ht="16.5" x14ac:dyDescent="0.35"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4"/>
      <c r="AG59" s="4"/>
    </row>
    <row r="60" spans="1:33" ht="16.5" x14ac:dyDescent="0.35"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4"/>
      <c r="AG60" s="4"/>
    </row>
    <row r="61" spans="1:33" ht="16.5" x14ac:dyDescent="0.35"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4"/>
      <c r="AG61" s="4"/>
    </row>
    <row r="62" spans="1:33" ht="16.5" x14ac:dyDescent="0.35"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4"/>
      <c r="AG62" s="4"/>
    </row>
    <row r="63" spans="1:33" ht="16.5" x14ac:dyDescent="0.35"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4"/>
      <c r="AG63" s="4"/>
    </row>
    <row r="64" spans="1:33" ht="16.5" x14ac:dyDescent="0.35"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4"/>
      <c r="AG64" s="4"/>
    </row>
    <row r="65" spans="4:33" ht="16.5" x14ac:dyDescent="0.35"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4"/>
      <c r="AG65" s="4"/>
    </row>
    <row r="66" spans="4:33" ht="16.5" x14ac:dyDescent="0.35"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4"/>
      <c r="AG66" s="4"/>
    </row>
    <row r="67" spans="4:33" ht="16.5" x14ac:dyDescent="0.35"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4"/>
      <c r="AG67" s="4"/>
    </row>
    <row r="68" spans="4:33" ht="16.5" x14ac:dyDescent="0.35"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4"/>
      <c r="AG68" s="4"/>
    </row>
    <row r="69" spans="4:33" ht="16.5" x14ac:dyDescent="0.35"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4"/>
      <c r="AG69" s="4"/>
    </row>
    <row r="70" spans="4:33" ht="16.5" x14ac:dyDescent="0.35"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4"/>
      <c r="AG70" s="4"/>
    </row>
    <row r="71" spans="4:33" ht="16.5" x14ac:dyDescent="0.35"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4"/>
      <c r="AG71" s="4"/>
    </row>
    <row r="72" spans="4:33" ht="16.5" x14ac:dyDescent="0.35"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4"/>
      <c r="AG72" s="4"/>
    </row>
    <row r="73" spans="4:33" ht="16.5" x14ac:dyDescent="0.35"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4"/>
      <c r="AG73" s="4"/>
    </row>
    <row r="74" spans="4:33" ht="16.5" x14ac:dyDescent="0.35"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4"/>
      <c r="AG74" s="4"/>
    </row>
    <row r="75" spans="4:33" ht="16.5" x14ac:dyDescent="0.35"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4"/>
      <c r="AG75" s="4"/>
    </row>
    <row r="76" spans="4:33" ht="16.5" x14ac:dyDescent="0.35"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4"/>
      <c r="AG76" s="4"/>
    </row>
    <row r="77" spans="4:33" ht="16.5" x14ac:dyDescent="0.35"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4"/>
      <c r="AG77" s="4"/>
    </row>
    <row r="78" spans="4:33" ht="16.5" x14ac:dyDescent="0.35"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4"/>
      <c r="AG78" s="4"/>
    </row>
    <row r="79" spans="4:33" ht="16.5" x14ac:dyDescent="0.35"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4"/>
      <c r="AG79" s="4"/>
    </row>
    <row r="80" spans="4:33" ht="16.5" x14ac:dyDescent="0.35"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4"/>
      <c r="AG80" s="4"/>
    </row>
    <row r="81" spans="4:33" ht="16.5" x14ac:dyDescent="0.35"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4"/>
      <c r="AG81" s="4"/>
    </row>
    <row r="82" spans="4:33" ht="16.5" x14ac:dyDescent="0.35"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4"/>
      <c r="AG82" s="4"/>
    </row>
    <row r="83" spans="4:33" ht="16.5" x14ac:dyDescent="0.35"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4"/>
      <c r="AG83" s="4"/>
    </row>
    <row r="84" spans="4:33" ht="16.5" x14ac:dyDescent="0.35"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4"/>
      <c r="AG84" s="4"/>
    </row>
    <row r="85" spans="4:33" ht="16.5" x14ac:dyDescent="0.35"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4"/>
      <c r="AG85" s="4"/>
    </row>
    <row r="86" spans="4:33" ht="16.5" x14ac:dyDescent="0.35"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4"/>
      <c r="AG86" s="4"/>
    </row>
    <row r="87" spans="4:33" ht="16.5" x14ac:dyDescent="0.35"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4"/>
      <c r="AG87" s="4"/>
    </row>
    <row r="88" spans="4:33" ht="16.5" x14ac:dyDescent="0.35"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4"/>
      <c r="AG88" s="4"/>
    </row>
    <row r="89" spans="4:33" ht="16.5" x14ac:dyDescent="0.35"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4"/>
      <c r="AG89" s="4"/>
    </row>
    <row r="90" spans="4:33" ht="16.5" x14ac:dyDescent="0.35"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4"/>
      <c r="AG90" s="4"/>
    </row>
    <row r="91" spans="4:33" ht="16.5" x14ac:dyDescent="0.35"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4"/>
      <c r="AG91" s="4"/>
    </row>
    <row r="92" spans="4:33" ht="16.5" x14ac:dyDescent="0.35"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4"/>
      <c r="AG92" s="4"/>
    </row>
    <row r="93" spans="4:33" ht="16.5" x14ac:dyDescent="0.35"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4"/>
      <c r="AG93" s="4"/>
    </row>
    <row r="94" spans="4:33" ht="16.5" x14ac:dyDescent="0.35"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4"/>
      <c r="AG94" s="4"/>
    </row>
    <row r="95" spans="4:33" ht="16.5" x14ac:dyDescent="0.35"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4"/>
      <c r="AG95" s="4"/>
    </row>
    <row r="96" spans="4:33" ht="16.5" x14ac:dyDescent="0.35"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4"/>
      <c r="AG96" s="4"/>
    </row>
    <row r="97" spans="4:33" ht="16.5" x14ac:dyDescent="0.35"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4"/>
      <c r="AG97" s="4"/>
    </row>
    <row r="98" spans="4:33" ht="16.5" x14ac:dyDescent="0.35"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4"/>
      <c r="AG98" s="4"/>
    </row>
    <row r="99" spans="4:33" ht="16.5" x14ac:dyDescent="0.35"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4"/>
      <c r="AG99" s="4"/>
    </row>
    <row r="100" spans="4:33" ht="16.5" x14ac:dyDescent="0.35"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4"/>
      <c r="AG100" s="4"/>
    </row>
    <row r="101" spans="4:33" ht="16.5" x14ac:dyDescent="0.35"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4"/>
      <c r="AG101" s="4"/>
    </row>
    <row r="102" spans="4:33" ht="16.5" x14ac:dyDescent="0.35"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4"/>
      <c r="AG102" s="4"/>
    </row>
    <row r="103" spans="4:33" ht="16.5" x14ac:dyDescent="0.35"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4"/>
      <c r="AG103" s="4"/>
    </row>
    <row r="104" spans="4:33" ht="16.5" x14ac:dyDescent="0.35"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4"/>
      <c r="AG104" s="4"/>
    </row>
    <row r="105" spans="4:33" ht="16.5" x14ac:dyDescent="0.35"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4"/>
      <c r="AG105" s="4"/>
    </row>
    <row r="106" spans="4:33" ht="16.5" x14ac:dyDescent="0.35"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4"/>
      <c r="AG106" s="4"/>
    </row>
    <row r="107" spans="4:33" ht="16.5" x14ac:dyDescent="0.35"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4"/>
      <c r="AG107" s="4"/>
    </row>
    <row r="108" spans="4:33" ht="16.5" x14ac:dyDescent="0.35"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4"/>
      <c r="AG108" s="4"/>
    </row>
    <row r="109" spans="4:33" ht="16.5" x14ac:dyDescent="0.35"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4"/>
      <c r="AG109" s="4"/>
    </row>
    <row r="110" spans="4:33" ht="16.5" x14ac:dyDescent="0.35"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4"/>
      <c r="AG110" s="4"/>
    </row>
    <row r="111" spans="4:33" ht="16.5" x14ac:dyDescent="0.35"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4"/>
      <c r="AG111" s="4"/>
    </row>
    <row r="112" spans="4:33" ht="16.5" x14ac:dyDescent="0.35"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4"/>
      <c r="AG112" s="4"/>
    </row>
    <row r="113" spans="4:33" ht="16.5" x14ac:dyDescent="0.35"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4"/>
      <c r="AG113" s="4"/>
    </row>
    <row r="114" spans="4:33" ht="16.5" x14ac:dyDescent="0.35"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4"/>
      <c r="AG114" s="4"/>
    </row>
    <row r="115" spans="4:33" ht="16.5" x14ac:dyDescent="0.35"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4"/>
      <c r="AG115" s="4"/>
    </row>
    <row r="116" spans="4:33" ht="16.5" x14ac:dyDescent="0.35"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4"/>
      <c r="AG116" s="4"/>
    </row>
    <row r="117" spans="4:33" ht="16.5" x14ac:dyDescent="0.35"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4"/>
      <c r="AG117" s="4"/>
    </row>
    <row r="118" spans="4:33" ht="16.5" x14ac:dyDescent="0.35"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4"/>
      <c r="AG118" s="4"/>
    </row>
    <row r="119" spans="4:33" ht="16.5" x14ac:dyDescent="0.35"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4"/>
      <c r="AG119" s="4"/>
    </row>
    <row r="120" spans="4:33" ht="16.5" x14ac:dyDescent="0.35"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4"/>
      <c r="AG120" s="4"/>
    </row>
    <row r="121" spans="4:33" ht="16.5" x14ac:dyDescent="0.35"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4"/>
      <c r="AG121" s="4"/>
    </row>
    <row r="122" spans="4:33" ht="16.5" x14ac:dyDescent="0.35"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4"/>
      <c r="AG122" s="4"/>
    </row>
    <row r="123" spans="4:33" ht="16.5" x14ac:dyDescent="0.35"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4"/>
      <c r="AG123" s="4"/>
    </row>
    <row r="124" spans="4:33" ht="16.5" x14ac:dyDescent="0.35"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4"/>
      <c r="AG124" s="4"/>
    </row>
    <row r="125" spans="4:33" ht="16.5" x14ac:dyDescent="0.35"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4"/>
      <c r="AG125" s="4"/>
    </row>
    <row r="126" spans="4:33" ht="16.5" x14ac:dyDescent="0.35"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4"/>
      <c r="AG126" s="4"/>
    </row>
    <row r="127" spans="4:33" ht="16.5" x14ac:dyDescent="0.35"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4"/>
      <c r="AG127" s="4"/>
    </row>
    <row r="128" spans="4:33" ht="16.5" x14ac:dyDescent="0.35"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4"/>
      <c r="AG128" s="4"/>
    </row>
    <row r="129" spans="4:33" ht="16.5" x14ac:dyDescent="0.35"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4"/>
      <c r="AG129" s="4"/>
    </row>
    <row r="130" spans="4:33" ht="16.5" x14ac:dyDescent="0.35"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4"/>
      <c r="AG130" s="4"/>
    </row>
    <row r="131" spans="4:33" ht="16.5" x14ac:dyDescent="0.35"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4"/>
      <c r="AG131" s="4"/>
    </row>
    <row r="132" spans="4:33" ht="16.5" x14ac:dyDescent="0.35"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4"/>
      <c r="AG132" s="4"/>
    </row>
    <row r="133" spans="4:33" ht="16.5" x14ac:dyDescent="0.35"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4"/>
      <c r="AG133" s="4"/>
    </row>
    <row r="134" spans="4:33" ht="16.5" x14ac:dyDescent="0.35"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4"/>
      <c r="AG134" s="4"/>
    </row>
    <row r="135" spans="4:33" ht="16.5" x14ac:dyDescent="0.35"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4"/>
      <c r="AG135" s="4"/>
    </row>
    <row r="136" spans="4:33" ht="16.5" x14ac:dyDescent="0.35"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4"/>
      <c r="AG136" s="4"/>
    </row>
    <row r="137" spans="4:33" ht="16.5" x14ac:dyDescent="0.35"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4"/>
      <c r="AG137" s="4"/>
    </row>
    <row r="138" spans="4:33" ht="16.5" x14ac:dyDescent="0.35"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4"/>
      <c r="AG138" s="4"/>
    </row>
    <row r="139" spans="4:33" ht="16.5" x14ac:dyDescent="0.35"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4"/>
      <c r="AG139" s="4"/>
    </row>
    <row r="140" spans="4:33" ht="16.5" x14ac:dyDescent="0.35"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4"/>
      <c r="AG140" s="4"/>
    </row>
    <row r="141" spans="4:33" ht="16.5" x14ac:dyDescent="0.35"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4"/>
      <c r="AG141" s="4"/>
    </row>
    <row r="142" spans="4:33" ht="16.5" x14ac:dyDescent="0.35"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4"/>
      <c r="AG142" s="4"/>
    </row>
    <row r="143" spans="4:33" ht="16.5" x14ac:dyDescent="0.35"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4"/>
      <c r="AG143" s="4"/>
    </row>
    <row r="144" spans="4:33" ht="16.5" x14ac:dyDescent="0.35"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4"/>
      <c r="AG144" s="4"/>
    </row>
    <row r="145" spans="4:33" ht="16.5" x14ac:dyDescent="0.35"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4"/>
      <c r="AG145" s="4"/>
    </row>
    <row r="146" spans="4:33" ht="16.5" x14ac:dyDescent="0.35"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4"/>
      <c r="AG146" s="4"/>
    </row>
    <row r="147" spans="4:33" ht="16.5" x14ac:dyDescent="0.35"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4"/>
      <c r="AG147" s="4"/>
    </row>
    <row r="148" spans="4:33" ht="16.5" x14ac:dyDescent="0.35"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4"/>
      <c r="AG148" s="4"/>
    </row>
    <row r="149" spans="4:33" ht="16.5" x14ac:dyDescent="0.35"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4"/>
      <c r="AG149" s="4"/>
    </row>
    <row r="150" spans="4:33" ht="16.5" x14ac:dyDescent="0.35"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4"/>
      <c r="AG150" s="4"/>
    </row>
    <row r="151" spans="4:33" ht="16.5" x14ac:dyDescent="0.35"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4"/>
      <c r="AG151" s="4"/>
    </row>
    <row r="152" spans="4:33" ht="16.5" x14ac:dyDescent="0.35"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4"/>
      <c r="AG152" s="4"/>
    </row>
    <row r="153" spans="4:33" ht="16.5" x14ac:dyDescent="0.35"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4"/>
      <c r="AG153" s="4"/>
    </row>
    <row r="154" spans="4:33" ht="16.5" x14ac:dyDescent="0.35"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4"/>
      <c r="AG154" s="4"/>
    </row>
    <row r="155" spans="4:33" ht="16.5" x14ac:dyDescent="0.35"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4"/>
      <c r="AG155" s="4"/>
    </row>
    <row r="156" spans="4:33" ht="16.5" x14ac:dyDescent="0.35"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4"/>
      <c r="AG156" s="4"/>
    </row>
    <row r="157" spans="4:33" ht="16.5" x14ac:dyDescent="0.35"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4"/>
      <c r="AG157" s="4"/>
    </row>
    <row r="158" spans="4:33" ht="16.5" x14ac:dyDescent="0.35"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4"/>
      <c r="AG158" s="4"/>
    </row>
    <row r="159" spans="4:33" ht="16.5" x14ac:dyDescent="0.35"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4"/>
      <c r="AG159" s="4"/>
    </row>
    <row r="160" spans="4:33" ht="16.5" x14ac:dyDescent="0.35"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4"/>
      <c r="AG160" s="4"/>
    </row>
    <row r="161" spans="4:33" ht="16.5" x14ac:dyDescent="0.35"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4"/>
      <c r="AG161" s="4"/>
    </row>
    <row r="162" spans="4:33" ht="16.5" x14ac:dyDescent="0.35"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4"/>
      <c r="AG162" s="4"/>
    </row>
  </sheetData>
  <sheetProtection algorithmName="SHA-512" hashValue="mk0abGRbjjmvChswSuUOHjJPyHm1iXni+4SBTXF0vevGjQHiSuwLfIqEjtnA1eWKuDyRlhKyelHkM8jy/YkA/g==" saltValue="pgH+0ex9frSewYFLTEv8vQ==" spinCount="100000" sheet="1" objects="1" scenarios="1"/>
  <mergeCells count="13">
    <mergeCell ref="AC1:AE1"/>
    <mergeCell ref="A1:A4"/>
    <mergeCell ref="B1:B4"/>
    <mergeCell ref="C1:C4"/>
    <mergeCell ref="E1:J1"/>
    <mergeCell ref="K1:P1"/>
    <mergeCell ref="Q1:V1"/>
    <mergeCell ref="E2:J2"/>
    <mergeCell ref="K2:P2"/>
    <mergeCell ref="Q2:V2"/>
    <mergeCell ref="W2:AB2"/>
    <mergeCell ref="W1:AB1"/>
    <mergeCell ref="AC2:AE3"/>
  </mergeCells>
  <pageMargins left="0.7" right="0.7" top="0.67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J161"/>
  <sheetViews>
    <sheetView zoomScale="120" zoomScaleNormal="120" workbookViewId="0">
      <selection activeCell="AF54" sqref="AF54"/>
    </sheetView>
  </sheetViews>
  <sheetFormatPr defaultColWidth="8.625" defaultRowHeight="17.25" x14ac:dyDescent="0.4"/>
  <cols>
    <col min="1" max="1" width="3.5" style="37" customWidth="1"/>
    <col min="2" max="2" width="6.625" style="37" customWidth="1"/>
    <col min="3" max="3" width="17.75" style="37" customWidth="1"/>
    <col min="4" max="4" width="4.125" style="37" customWidth="1"/>
    <col min="5" max="28" width="1.625" style="37" customWidth="1"/>
    <col min="29" max="31" width="3.5" style="37" customWidth="1"/>
    <col min="32" max="59" width="1.75" style="5" customWidth="1"/>
    <col min="60" max="16384" width="8.625" style="5"/>
  </cols>
  <sheetData>
    <row r="1" spans="1:62" s="2" customFormat="1" ht="21.75" x14ac:dyDescent="0.5">
      <c r="A1" s="200" t="s">
        <v>29</v>
      </c>
      <c r="B1" s="201" t="s">
        <v>43</v>
      </c>
      <c r="C1" s="202" t="s">
        <v>49</v>
      </c>
      <c r="D1" s="98" t="s">
        <v>111</v>
      </c>
      <c r="E1" s="203">
        <v>9</v>
      </c>
      <c r="F1" s="203"/>
      <c r="G1" s="203"/>
      <c r="H1" s="203"/>
      <c r="I1" s="203"/>
      <c r="J1" s="203"/>
      <c r="K1" s="203">
        <v>10</v>
      </c>
      <c r="L1" s="203"/>
      <c r="M1" s="203"/>
      <c r="N1" s="203"/>
      <c r="O1" s="203"/>
      <c r="P1" s="203"/>
      <c r="Q1" s="203">
        <v>11</v>
      </c>
      <c r="R1" s="203"/>
      <c r="S1" s="203"/>
      <c r="T1" s="203"/>
      <c r="U1" s="203"/>
      <c r="V1" s="203"/>
      <c r="W1" s="203">
        <v>12</v>
      </c>
      <c r="X1" s="203"/>
      <c r="Y1" s="203"/>
      <c r="Z1" s="203"/>
      <c r="AA1" s="203"/>
      <c r="AB1" s="203"/>
      <c r="AC1" s="192" t="s">
        <v>50</v>
      </c>
      <c r="AD1" s="192"/>
      <c r="AE1" s="192"/>
      <c r="AF1" s="3"/>
      <c r="AG1" s="204">
        <v>6</v>
      </c>
      <c r="AH1" s="204"/>
      <c r="AI1" s="204"/>
      <c r="AJ1" s="204"/>
      <c r="AK1" s="204"/>
      <c r="AL1" s="204"/>
      <c r="AM1" s="204">
        <v>7</v>
      </c>
      <c r="AN1" s="204"/>
      <c r="AO1" s="204"/>
      <c r="AP1" s="204"/>
      <c r="AQ1" s="204"/>
      <c r="AR1" s="204"/>
      <c r="AS1" s="204">
        <v>8</v>
      </c>
      <c r="AT1" s="204"/>
      <c r="AU1" s="204"/>
      <c r="AV1" s="204"/>
      <c r="AW1" s="204"/>
      <c r="AX1" s="204"/>
      <c r="AY1" s="204">
        <v>9</v>
      </c>
      <c r="AZ1" s="204"/>
      <c r="BA1" s="204"/>
      <c r="BB1" s="204"/>
      <c r="BC1" s="204"/>
      <c r="BD1" s="204"/>
    </row>
    <row r="2" spans="1:62" s="2" customFormat="1" ht="16.5" customHeight="1" x14ac:dyDescent="0.5">
      <c r="A2" s="200"/>
      <c r="B2" s="200"/>
      <c r="C2" s="202"/>
      <c r="D2" s="98" t="s">
        <v>25</v>
      </c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4">
        <f>COUNTIF(E4:AB4,"*")</f>
        <v>5</v>
      </c>
      <c r="AD2" s="194"/>
      <c r="AE2" s="194"/>
      <c r="AG2" s="205"/>
      <c r="AH2" s="205"/>
      <c r="AI2" s="205"/>
      <c r="AJ2" s="205"/>
      <c r="AK2" s="205"/>
      <c r="AL2" s="205"/>
      <c r="AM2" s="205"/>
      <c r="AN2" s="205"/>
      <c r="AO2" s="205"/>
      <c r="AP2" s="205"/>
      <c r="AQ2" s="205"/>
      <c r="AR2" s="205"/>
      <c r="AS2" s="205"/>
      <c r="AT2" s="205"/>
      <c r="AU2" s="205"/>
      <c r="AV2" s="205"/>
      <c r="AW2" s="205"/>
      <c r="AX2" s="205"/>
      <c r="AY2" s="205"/>
      <c r="AZ2" s="205"/>
      <c r="BA2" s="205"/>
      <c r="BB2" s="205"/>
      <c r="BC2" s="205"/>
      <c r="BD2" s="205"/>
    </row>
    <row r="3" spans="1:62" s="2" customFormat="1" ht="15.6" customHeight="1" x14ac:dyDescent="0.35">
      <c r="A3" s="200"/>
      <c r="B3" s="200"/>
      <c r="C3" s="202"/>
      <c r="D3" s="98" t="s">
        <v>24</v>
      </c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9"/>
      <c r="AC3" s="194"/>
      <c r="AD3" s="194"/>
      <c r="AE3" s="194"/>
    </row>
    <row r="4" spans="1:62" s="2" customFormat="1" ht="15.95" customHeight="1" x14ac:dyDescent="0.45">
      <c r="A4" s="200"/>
      <c r="B4" s="200"/>
      <c r="C4" s="202"/>
      <c r="D4" s="102" t="s">
        <v>48</v>
      </c>
      <c r="E4" s="103"/>
      <c r="F4" s="103"/>
      <c r="G4" s="103" t="s">
        <v>93</v>
      </c>
      <c r="H4" s="103"/>
      <c r="I4" s="103"/>
      <c r="J4" s="103"/>
      <c r="K4" s="103"/>
      <c r="L4" s="103"/>
      <c r="M4" s="103"/>
      <c r="N4" s="103" t="s">
        <v>94</v>
      </c>
      <c r="O4" s="103"/>
      <c r="P4" s="103"/>
      <c r="Q4" s="103"/>
      <c r="R4" s="103"/>
      <c r="S4" s="103"/>
      <c r="T4" s="103" t="s">
        <v>95</v>
      </c>
      <c r="U4" s="103"/>
      <c r="V4" s="103"/>
      <c r="W4" s="103"/>
      <c r="X4" s="103" t="s">
        <v>99</v>
      </c>
      <c r="Y4" s="103"/>
      <c r="Z4" s="103" t="s">
        <v>96</v>
      </c>
      <c r="AA4" s="103"/>
      <c r="AB4" s="104"/>
      <c r="AC4" s="100" t="s">
        <v>51</v>
      </c>
      <c r="AD4" s="101" t="s">
        <v>52</v>
      </c>
      <c r="AE4" s="101" t="s">
        <v>53</v>
      </c>
    </row>
    <row r="5" spans="1:62" s="14" customFormat="1" ht="3.75" hidden="1" customHeight="1" x14ac:dyDescent="0.45">
      <c r="A5" s="38"/>
      <c r="B5" s="38"/>
      <c r="C5" s="38"/>
      <c r="D5" s="4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39"/>
      <c r="AC5" s="32"/>
      <c r="AD5" s="33"/>
      <c r="AE5" s="34"/>
    </row>
    <row r="6" spans="1:62" ht="12" customHeight="1" x14ac:dyDescent="0.2">
      <c r="A6" s="46">
        <f>IF('1-4'!A6&lt;&gt;"", '1-4'!A6, "")</f>
        <v>1</v>
      </c>
      <c r="B6" s="46">
        <f>IF('1-4'!A6&lt;&gt;"", '1-4'!B6, "")</f>
        <v>69001</v>
      </c>
      <c r="C6" s="28" t="str">
        <f>IF('1-4'!A6&lt;&gt;"", '1-4'!C6, "")</f>
        <v>เด็กชายกฤษฎา มั่งคั่ง</v>
      </c>
      <c r="D6" s="41"/>
      <c r="E6" s="42"/>
      <c r="F6" s="42"/>
      <c r="G6" s="42" t="s">
        <v>121</v>
      </c>
      <c r="H6" s="42"/>
      <c r="I6" s="42"/>
      <c r="J6" s="42"/>
      <c r="K6" s="42"/>
      <c r="L6" s="42"/>
      <c r="M6" s="42"/>
      <c r="N6" s="42" t="s">
        <v>121</v>
      </c>
      <c r="O6" s="42"/>
      <c r="P6" s="42"/>
      <c r="Q6" s="42"/>
      <c r="R6" s="42"/>
      <c r="S6" s="42"/>
      <c r="T6" s="42" t="s">
        <v>121</v>
      </c>
      <c r="U6" s="42"/>
      <c r="V6" s="42"/>
      <c r="W6" s="42"/>
      <c r="X6" s="42" t="s">
        <v>121</v>
      </c>
      <c r="Y6" s="42"/>
      <c r="Z6" s="42" t="s">
        <v>121</v>
      </c>
      <c r="AA6" s="42"/>
      <c r="AB6" s="42"/>
      <c r="AC6" s="143">
        <f>IF('5-8'!A6="","",COUNTIF(E6:AB6,"/"))</f>
        <v>5</v>
      </c>
      <c r="AD6" s="143">
        <f>IF('5-8'!A6="","",COUNTIF(E6:AB6,"ล"))</f>
        <v>0</v>
      </c>
      <c r="AE6" s="143">
        <f>IF('5-8'!A6="","",COUNTIF(E6:AB6,"ข"))</f>
        <v>0</v>
      </c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</row>
    <row r="7" spans="1:62" ht="12" customHeight="1" x14ac:dyDescent="0.2">
      <c r="A7" s="46">
        <f>IF('1-4'!A7&lt;&gt;"", '1-4'!A7, "")</f>
        <v>2</v>
      </c>
      <c r="B7" s="46">
        <f>IF('1-4'!A7&lt;&gt;"", '1-4'!B7, "")</f>
        <v>69002</v>
      </c>
      <c r="C7" s="28" t="str">
        <f>IF('1-4'!A7&lt;&gt;"", '1-4'!C7, "")</f>
        <v>เด็กชายกิตติพงษ์ วงศ์สว่าง</v>
      </c>
      <c r="D7" s="43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143">
        <f>IF('5-8'!A7="","",COUNTIF(E7:AB7,"/"))</f>
        <v>0</v>
      </c>
      <c r="AD7" s="143">
        <f>IF('5-8'!A7="","",COUNTIF(E7:AB7,"ล"))</f>
        <v>0</v>
      </c>
      <c r="AE7" s="143">
        <f>IF('5-8'!A7="","",COUNTIF(E7:AB7,"ข"))</f>
        <v>0</v>
      </c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</row>
    <row r="8" spans="1:62" ht="12" customHeight="1" x14ac:dyDescent="0.2">
      <c r="A8" s="46">
        <f>IF('1-4'!A8&lt;&gt;"", '1-4'!A8, "")</f>
        <v>3</v>
      </c>
      <c r="B8" s="46">
        <f>IF('1-4'!A8&lt;&gt;"", '1-4'!B8, "")</f>
        <v>69003</v>
      </c>
      <c r="C8" s="28" t="str">
        <f>IF('1-4'!A8&lt;&gt;"", '1-4'!C8, "")</f>
        <v>เด็กชายโกเมศ รัตนวิจิตร</v>
      </c>
      <c r="D8" s="43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143">
        <f>IF('5-8'!A8="","",COUNTIF(E8:AB8,"/"))</f>
        <v>0</v>
      </c>
      <c r="AD8" s="143">
        <f>IF('5-8'!A8="","",COUNTIF(E8:AB8,"ล"))</f>
        <v>0</v>
      </c>
      <c r="AE8" s="143">
        <f>IF('5-8'!A8="","",COUNTIF(E8:AB8,"ข"))</f>
        <v>0</v>
      </c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</row>
    <row r="9" spans="1:62" ht="12" customHeight="1" x14ac:dyDescent="0.2">
      <c r="A9" s="46">
        <f>IF('1-4'!A9&lt;&gt;"", '1-4'!A9, "")</f>
        <v>4</v>
      </c>
      <c r="B9" s="46">
        <f>IF('1-4'!A9&lt;&gt;"", '1-4'!B9, "")</f>
        <v>69004</v>
      </c>
      <c r="C9" s="28" t="str">
        <f>IF('1-4'!A9&lt;&gt;"", '1-4'!C9, "")</f>
        <v>เด็กชายจิรพัฒน์ เจริญสุข</v>
      </c>
      <c r="D9" s="43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143">
        <f>IF('5-8'!A9="","",COUNTIF(E9:AB9,"/"))</f>
        <v>0</v>
      </c>
      <c r="AD9" s="143">
        <f>IF('5-8'!A9="","",COUNTIF(E9:AB9,"ล"))</f>
        <v>0</v>
      </c>
      <c r="AE9" s="143">
        <f>IF('5-8'!A9="","",COUNTIF(E9:AB9,"ข"))</f>
        <v>0</v>
      </c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</row>
    <row r="10" spans="1:62" ht="12" customHeight="1" x14ac:dyDescent="0.2">
      <c r="A10" s="46">
        <f>IF('1-4'!A10&lt;&gt;"", '1-4'!A10, "")</f>
        <v>5</v>
      </c>
      <c r="B10" s="46">
        <f>IF('1-4'!A10&lt;&gt;"", '1-4'!B10, "")</f>
        <v>69005</v>
      </c>
      <c r="C10" s="28" t="str">
        <f>IF('1-4'!A10&lt;&gt;"", '1-4'!C10, "")</f>
        <v>เด็กชายเจษฎาภรณ์ แสนดี</v>
      </c>
      <c r="D10" s="43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143">
        <f>IF('5-8'!A10="","",COUNTIF(E10:AB10,"/"))</f>
        <v>0</v>
      </c>
      <c r="AD10" s="143">
        <f>IF('5-8'!A10="","",COUNTIF(E10:AB10,"ล"))</f>
        <v>0</v>
      </c>
      <c r="AE10" s="143">
        <f>IF('5-8'!A10="","",COUNTIF(E10:AB10,"ข"))</f>
        <v>0</v>
      </c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</row>
    <row r="11" spans="1:62" ht="12" customHeight="1" x14ac:dyDescent="0.2">
      <c r="A11" s="46">
        <f>IF('1-4'!A11&lt;&gt;"", '1-4'!A11, "")</f>
        <v>6</v>
      </c>
      <c r="B11" s="46">
        <f>IF('1-4'!A11&lt;&gt;"", '1-4'!B11, "")</f>
        <v>69006</v>
      </c>
      <c r="C11" s="28" t="str">
        <f>IF('1-4'!A11&lt;&gt;"", '1-4'!C11, "")</f>
        <v>เด็กชายชยพล นามไพเราะ</v>
      </c>
      <c r="D11" s="43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143">
        <f>IF('5-8'!A11="","",COUNTIF(E11:AB11,"/"))</f>
        <v>0</v>
      </c>
      <c r="AD11" s="143">
        <f>IF('5-8'!A11="","",COUNTIF(E11:AB11,"ล"))</f>
        <v>0</v>
      </c>
      <c r="AE11" s="143">
        <f>IF('5-8'!A11="","",COUNTIF(E11:AB11,"ข"))</f>
        <v>0</v>
      </c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</row>
    <row r="12" spans="1:62" ht="12" customHeight="1" x14ac:dyDescent="0.2">
      <c r="A12" s="46">
        <f>IF('1-4'!A12&lt;&gt;"", '1-4'!A12, "")</f>
        <v>7</v>
      </c>
      <c r="B12" s="46">
        <f>IF('1-4'!A12&lt;&gt;"", '1-4'!B12, "")</f>
        <v>69007</v>
      </c>
      <c r="C12" s="28" t="str">
        <f>IF('1-4'!A12&lt;&gt;"", '1-4'!C12, "")</f>
        <v>เด็กชายชัชวาลย์ สุขเกษม</v>
      </c>
      <c r="D12" s="43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143">
        <f>IF('5-8'!A12="","",COUNTIF(E12:AB12,"/"))</f>
        <v>0</v>
      </c>
      <c r="AD12" s="143">
        <f>IF('5-8'!A12="","",COUNTIF(E12:AB12,"ล"))</f>
        <v>0</v>
      </c>
      <c r="AE12" s="143">
        <f>IF('5-8'!A12="","",COUNTIF(E12:AB12,"ข"))</f>
        <v>0</v>
      </c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</row>
    <row r="13" spans="1:62" ht="12" customHeight="1" x14ac:dyDescent="0.2">
      <c r="A13" s="46">
        <f>IF('1-4'!A13&lt;&gt;"", '1-4'!A13, "")</f>
        <v>8</v>
      </c>
      <c r="B13" s="46">
        <f>IF('1-4'!A13&lt;&gt;"", '1-4'!B13, "")</f>
        <v>69008</v>
      </c>
      <c r="C13" s="28" t="str">
        <f>IF('1-4'!A13&lt;&gt;"", '1-4'!C13, "")</f>
        <v>เด็กชายชัยชนะ รักชาติ</v>
      </c>
      <c r="D13" s="43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143">
        <f>IF('5-8'!A13="","",COUNTIF(E13:AB13,"/"))</f>
        <v>0</v>
      </c>
      <c r="AD13" s="143">
        <f>IF('5-8'!A13="","",COUNTIF(E13:AB13,"ล"))</f>
        <v>0</v>
      </c>
      <c r="AE13" s="143">
        <f>IF('5-8'!A13="","",COUNTIF(E13:AB13,"ข"))</f>
        <v>0</v>
      </c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</row>
    <row r="14" spans="1:62" ht="12" customHeight="1" x14ac:dyDescent="0.2">
      <c r="A14" s="46">
        <f>IF('1-4'!A14&lt;&gt;"", '1-4'!A14, "")</f>
        <v>9</v>
      </c>
      <c r="B14" s="46">
        <f>IF('1-4'!A14&lt;&gt;"", '1-4'!B14, "")</f>
        <v>69009</v>
      </c>
      <c r="C14" s="28" t="str">
        <f>IF('1-4'!A14&lt;&gt;"", '1-4'!C14, "")</f>
        <v>เด็กชายโชติวิทย์ สิทธิชัย</v>
      </c>
      <c r="D14" s="43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143">
        <f>IF('5-8'!A14="","",COUNTIF(E14:AB14,"/"))</f>
        <v>0</v>
      </c>
      <c r="AD14" s="143">
        <f>IF('5-8'!A14="","",COUNTIF(E14:AB14,"ล"))</f>
        <v>0</v>
      </c>
      <c r="AE14" s="143">
        <f>IF('5-8'!A14="","",COUNTIF(E14:AB14,"ข"))</f>
        <v>0</v>
      </c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</row>
    <row r="15" spans="1:62" ht="12" customHeight="1" x14ac:dyDescent="0.2">
      <c r="A15" s="46">
        <f>IF('1-4'!A15&lt;&gt;"", '1-4'!A15, "")</f>
        <v>10</v>
      </c>
      <c r="B15" s="46">
        <f>IF('1-4'!A15&lt;&gt;"", '1-4'!B15, "")</f>
        <v>69010</v>
      </c>
      <c r="C15" s="28" t="str">
        <f>IF('1-4'!A15&lt;&gt;"", '1-4'!C15, "")</f>
        <v>เด็กชายณพงศ์ มงคลชัย</v>
      </c>
      <c r="D15" s="43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143">
        <f>IF('5-8'!A15="","",COUNTIF(E15:AB15,"/"))</f>
        <v>0</v>
      </c>
      <c r="AD15" s="143">
        <f>IF('5-8'!A15="","",COUNTIF(E15:AB15,"ล"))</f>
        <v>0</v>
      </c>
      <c r="AE15" s="143">
        <f>IF('5-8'!A15="","",COUNTIF(E15:AB15,"ข"))</f>
        <v>0</v>
      </c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</row>
    <row r="16" spans="1:62" ht="12" customHeight="1" x14ac:dyDescent="0.2">
      <c r="A16" s="46">
        <f>IF('1-4'!A16&lt;&gt;"", '1-4'!A16, "")</f>
        <v>11</v>
      </c>
      <c r="B16" s="46">
        <f>IF('1-4'!A16&lt;&gt;"", '1-4'!B16, "")</f>
        <v>69011</v>
      </c>
      <c r="C16" s="28" t="str">
        <f>IF('1-4'!A16&lt;&gt;"", '1-4'!C16, "")</f>
        <v>เด็กชายณัฐกร ศรีประเสริฐ</v>
      </c>
      <c r="D16" s="43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143">
        <f>IF('5-8'!A16="","",COUNTIF(E16:AB16,"/"))</f>
        <v>0</v>
      </c>
      <c r="AD16" s="143">
        <f>IF('5-8'!A16="","",COUNTIF(E16:AB16,"ล"))</f>
        <v>0</v>
      </c>
      <c r="AE16" s="143">
        <f>IF('5-8'!A16="","",COUNTIF(E16:AB16,"ข"))</f>
        <v>0</v>
      </c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</row>
    <row r="17" spans="1:62" ht="12" customHeight="1" x14ac:dyDescent="0.2">
      <c r="A17" s="46">
        <f>IF('1-4'!A17&lt;&gt;"", '1-4'!A17, "")</f>
        <v>12</v>
      </c>
      <c r="B17" s="46">
        <f>IF('1-4'!A17&lt;&gt;"", '1-4'!B17, "")</f>
        <v>69012</v>
      </c>
      <c r="C17" s="28" t="str">
        <f>IF('1-4'!A17&lt;&gt;"", '1-4'!C17, "")</f>
        <v>เด็กชายณัฐพล ผาสุข</v>
      </c>
      <c r="D17" s="43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143">
        <f>IF('5-8'!A17="","",COUNTIF(E17:AB17,"/"))</f>
        <v>0</v>
      </c>
      <c r="AD17" s="143">
        <f>IF('5-8'!A17="","",COUNTIF(E17:AB17,"ล"))</f>
        <v>0</v>
      </c>
      <c r="AE17" s="143">
        <f>IF('5-8'!A17="","",COUNTIF(E17:AB17,"ข"))</f>
        <v>0</v>
      </c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</row>
    <row r="18" spans="1:62" ht="12" customHeight="1" x14ac:dyDescent="0.2">
      <c r="A18" s="46">
        <f>IF('1-4'!A18&lt;&gt;"", '1-4'!A18, "")</f>
        <v>13</v>
      </c>
      <c r="B18" s="46">
        <f>IF('1-4'!A18&lt;&gt;"", '1-4'!B18, "")</f>
        <v>69013</v>
      </c>
      <c r="C18" s="28" t="str">
        <f>IF('1-4'!A18&lt;&gt;"", '1-4'!C18, "")</f>
        <v>เด็กชายดนัย สมบูรณ์</v>
      </c>
      <c r="D18" s="43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143">
        <f>IF('5-8'!A18="","",COUNTIF(E18:AB18,"/"))</f>
        <v>0</v>
      </c>
      <c r="AD18" s="143">
        <f>IF('5-8'!A18="","",COUNTIF(E18:AB18,"ล"))</f>
        <v>0</v>
      </c>
      <c r="AE18" s="143">
        <f>IF('5-8'!A18="","",COUNTIF(E18:AB18,"ข"))</f>
        <v>0</v>
      </c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</row>
    <row r="19" spans="1:62" ht="12" customHeight="1" x14ac:dyDescent="0.2">
      <c r="A19" s="46">
        <f>IF('1-4'!A19&lt;&gt;"", '1-4'!A19, "")</f>
        <v>14</v>
      </c>
      <c r="B19" s="46">
        <f>IF('1-4'!A19&lt;&gt;"", '1-4'!B19, "")</f>
        <v>69014</v>
      </c>
      <c r="C19" s="28" t="str">
        <f>IF('1-4'!A19&lt;&gt;"", '1-4'!C19, "")</f>
        <v>เด็กชายเดชาธร ทองอ่อน</v>
      </c>
      <c r="D19" s="43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143">
        <f>IF('5-8'!A19="","",COUNTIF(E19:AB19,"/"))</f>
        <v>0</v>
      </c>
      <c r="AD19" s="143">
        <f>IF('5-8'!A19="","",COUNTIF(E19:AB19,"ล"))</f>
        <v>0</v>
      </c>
      <c r="AE19" s="143">
        <f>IF('5-8'!A19="","",COUNTIF(E19:AB19,"ข"))</f>
        <v>0</v>
      </c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</row>
    <row r="20" spans="1:62" ht="12" customHeight="1" x14ac:dyDescent="0.2">
      <c r="A20" s="46">
        <f>IF('1-4'!A20&lt;&gt;"", '1-4'!A20, "")</f>
        <v>15</v>
      </c>
      <c r="B20" s="46">
        <f>IF('1-4'!A20&lt;&gt;"", '1-4'!B20, "")</f>
        <v>69015</v>
      </c>
      <c r="C20" s="28" t="str">
        <f>IF('1-4'!A20&lt;&gt;"", '1-4'!C20, "")</f>
        <v>เด็กชายทรงพล ทรัพย์สิน</v>
      </c>
      <c r="D20" s="43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143">
        <f>IF('5-8'!A20="","",COUNTIF(E20:AB20,"/"))</f>
        <v>0</v>
      </c>
      <c r="AD20" s="143">
        <f>IF('5-8'!A20="","",COUNTIF(E20:AB20,"ล"))</f>
        <v>0</v>
      </c>
      <c r="AE20" s="143">
        <f>IF('5-8'!A20="","",COUNTIF(E20:AB20,"ข"))</f>
        <v>0</v>
      </c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</row>
    <row r="21" spans="1:62" ht="12" customHeight="1" x14ac:dyDescent="0.2">
      <c r="A21" s="46">
        <f>IF('1-4'!A21&lt;&gt;"", '1-4'!A21, "")</f>
        <v>16</v>
      </c>
      <c r="B21" s="46">
        <f>IF('1-4'!A21&lt;&gt;"", '1-4'!B21, "")</f>
        <v>69016</v>
      </c>
      <c r="C21" s="28" t="str">
        <f>IF('1-4'!A21&lt;&gt;"", '1-4'!C21, "")</f>
        <v>เด็กชายธนกฤต มีประเสริฐ</v>
      </c>
      <c r="D21" s="43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143">
        <f>IF('5-8'!A21="","",COUNTIF(E21:AB21,"/"))</f>
        <v>0</v>
      </c>
      <c r="AD21" s="143">
        <f>IF('5-8'!A21="","",COUNTIF(E21:AB21,"ล"))</f>
        <v>0</v>
      </c>
      <c r="AE21" s="143">
        <f>IF('5-8'!A21="","",COUNTIF(E21:AB21,"ข"))</f>
        <v>0</v>
      </c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</row>
    <row r="22" spans="1:62" ht="12" customHeight="1" x14ac:dyDescent="0.2">
      <c r="A22" s="46">
        <f>IF('1-4'!A22&lt;&gt;"", '1-4'!A22, "")</f>
        <v>17</v>
      </c>
      <c r="B22" s="46">
        <f>IF('1-4'!A22&lt;&gt;"", '1-4'!B22, "")</f>
        <v>69017</v>
      </c>
      <c r="C22" s="28" t="str">
        <f>IF('1-4'!A22&lt;&gt;"", '1-4'!C22, "")</f>
        <v>เด็กชายธนภัทร บุญส่ง</v>
      </c>
      <c r="D22" s="43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143">
        <f>IF('5-8'!A22="","",COUNTIF(E22:AB22,"/"))</f>
        <v>0</v>
      </c>
      <c r="AD22" s="143">
        <f>IF('5-8'!A22="","",COUNTIF(E22:AB22,"ล"))</f>
        <v>0</v>
      </c>
      <c r="AE22" s="143">
        <f>IF('5-8'!A22="","",COUNTIF(E22:AB22,"ข"))</f>
        <v>0</v>
      </c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</row>
    <row r="23" spans="1:62" ht="12" customHeight="1" x14ac:dyDescent="0.2">
      <c r="A23" s="46">
        <f>IF('1-4'!A23&lt;&gt;"", '1-4'!A23, "")</f>
        <v>18</v>
      </c>
      <c r="B23" s="46">
        <f>IF('1-4'!A23&lt;&gt;"", '1-4'!B23, "")</f>
        <v>69018</v>
      </c>
      <c r="C23" s="28" t="str">
        <f>IF('1-4'!A23&lt;&gt;"", '1-4'!C23, "")</f>
        <v>เด็กชายธวัชชัย ใฝ่ฝัน</v>
      </c>
      <c r="D23" s="43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143">
        <f>IF('5-8'!A23="","",COUNTIF(E23:AB23,"/"))</f>
        <v>0</v>
      </c>
      <c r="AD23" s="143">
        <f>IF('5-8'!A23="","",COUNTIF(E23:AB23,"ล"))</f>
        <v>0</v>
      </c>
      <c r="AE23" s="143">
        <f>IF('5-8'!A23="","",COUNTIF(E23:AB23,"ข"))</f>
        <v>0</v>
      </c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</row>
    <row r="24" spans="1:62" ht="12" customHeight="1" x14ac:dyDescent="0.2">
      <c r="A24" s="46">
        <f>IF('1-4'!A24&lt;&gt;"", '1-4'!A24, "")</f>
        <v>19</v>
      </c>
      <c r="B24" s="46">
        <f>IF('1-4'!A24&lt;&gt;"", '1-4'!B24, "")</f>
        <v>69019</v>
      </c>
      <c r="C24" s="28" t="str">
        <f>IF('1-4'!A24&lt;&gt;"", '1-4'!C24, "")</f>
        <v>เด็กชายธีรทัศน์ ยิ่งยืน</v>
      </c>
      <c r="D24" s="43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143">
        <f>IF('5-8'!A24="","",COUNTIF(E24:AB24,"/"))</f>
        <v>0</v>
      </c>
      <c r="AD24" s="143">
        <f>IF('5-8'!A24="","",COUNTIF(E24:AB24,"ล"))</f>
        <v>0</v>
      </c>
      <c r="AE24" s="143">
        <f>IF('5-8'!A24="","",COUNTIF(E24:AB24,"ข"))</f>
        <v>0</v>
      </c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</row>
    <row r="25" spans="1:62" ht="12" customHeight="1" x14ac:dyDescent="0.2">
      <c r="A25" s="46">
        <f>IF('1-4'!A25&lt;&gt;"", '1-4'!A25, "")</f>
        <v>20</v>
      </c>
      <c r="B25" s="46">
        <f>IF('1-4'!A25&lt;&gt;"", '1-4'!B25, "")</f>
        <v>69020</v>
      </c>
      <c r="C25" s="28" t="str">
        <f>IF('1-4'!A25&lt;&gt;"", '1-4'!C25, "")</f>
        <v>เด็กชายนันทวัฒน์ เกิดโชค</v>
      </c>
      <c r="D25" s="43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143">
        <f>IF('5-8'!A25="","",COUNTIF(E25:AB25,"/"))</f>
        <v>0</v>
      </c>
      <c r="AD25" s="143">
        <f>IF('5-8'!A25="","",COUNTIF(E25:AB25,"ล"))</f>
        <v>0</v>
      </c>
      <c r="AE25" s="143">
        <f>IF('5-8'!A25="","",COUNTIF(E25:AB25,"ข"))</f>
        <v>0</v>
      </c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</row>
    <row r="26" spans="1:62" ht="12" customHeight="1" x14ac:dyDescent="0.2">
      <c r="A26" s="46">
        <f>IF('1-4'!A26&lt;&gt;"", '1-4'!A26, "")</f>
        <v>21</v>
      </c>
      <c r="B26" s="46">
        <f>IF('1-4'!A26&lt;&gt;"", '1-4'!B26, "")</f>
        <v>69021</v>
      </c>
      <c r="C26" s="28" t="str">
        <f>IF('1-4'!A26&lt;&gt;"", '1-4'!C26, "")</f>
        <v>เด็กชายนิธิกร คงทน</v>
      </c>
      <c r="D26" s="43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143">
        <f>IF('5-8'!A26="","",COUNTIF(E26:AB26,"/"))</f>
        <v>0</v>
      </c>
      <c r="AD26" s="143">
        <f>IF('5-8'!A26="","",COUNTIF(E26:AB26,"ล"))</f>
        <v>0</v>
      </c>
      <c r="AE26" s="143">
        <f>IF('5-8'!A26="","",COUNTIF(E26:AB26,"ข"))</f>
        <v>0</v>
      </c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</row>
    <row r="27" spans="1:62" ht="12" customHeight="1" x14ac:dyDescent="0.2">
      <c r="A27" s="46">
        <f>IF('1-4'!A27&lt;&gt;"", '1-4'!A27, "")</f>
        <v>22</v>
      </c>
      <c r="B27" s="46">
        <f>IF('1-4'!A27&lt;&gt;"", '1-4'!B27, "")</f>
        <v>69022</v>
      </c>
      <c r="C27" s="28" t="str">
        <f>IF('1-4'!A27&lt;&gt;"", '1-4'!C27, "")</f>
        <v>เด็กชายปกรณ์ เพียรพยายาม</v>
      </c>
      <c r="D27" s="43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143">
        <f>IF('5-8'!A27="","",COUNTIF(E27:AB27,"/"))</f>
        <v>0</v>
      </c>
      <c r="AD27" s="143">
        <f>IF('5-8'!A27="","",COUNTIF(E27:AB27,"ล"))</f>
        <v>0</v>
      </c>
      <c r="AE27" s="143">
        <f>IF('5-8'!A27="","",COUNTIF(E27:AB27,"ข"))</f>
        <v>0</v>
      </c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</row>
    <row r="28" spans="1:62" ht="12" customHeight="1" x14ac:dyDescent="0.2">
      <c r="A28" s="46">
        <f>IF('1-4'!A28&lt;&gt;"", '1-4'!A28, "")</f>
        <v>23</v>
      </c>
      <c r="B28" s="46">
        <f>IF('1-4'!A28&lt;&gt;"", '1-4'!B28, "")</f>
        <v>69023</v>
      </c>
      <c r="C28" s="28" t="str">
        <f>IF('1-4'!A28&lt;&gt;"", '1-4'!C28, "")</f>
        <v>เด็กชายปฏิพล แก้ววิจิตร</v>
      </c>
      <c r="D28" s="43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143">
        <f>IF('5-8'!A28="","",COUNTIF(E28:AB28,"/"))</f>
        <v>0</v>
      </c>
      <c r="AD28" s="143">
        <f>IF('5-8'!A28="","",COUNTIF(E28:AB28,"ล"))</f>
        <v>0</v>
      </c>
      <c r="AE28" s="143">
        <f>IF('5-8'!A28="","",COUNTIF(E28:AB28,"ข"))</f>
        <v>0</v>
      </c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</row>
    <row r="29" spans="1:62" ht="12" customHeight="1" x14ac:dyDescent="0.2">
      <c r="A29" s="46">
        <f>IF('1-4'!A29&lt;&gt;"", '1-4'!A29, "")</f>
        <v>24</v>
      </c>
      <c r="B29" s="46">
        <f>IF('1-4'!A29&lt;&gt;"", '1-4'!B29, "")</f>
        <v>69024</v>
      </c>
      <c r="C29" s="28" t="str">
        <f>IF('1-4'!A29&lt;&gt;"", '1-4'!C29, "")</f>
        <v>เด็กชายปณิธาน มั่นคง</v>
      </c>
      <c r="D29" s="43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143">
        <f>IF('5-8'!A29="","",COUNTIF(E29:AB29,"/"))</f>
        <v>0</v>
      </c>
      <c r="AD29" s="143">
        <f>IF('5-8'!A29="","",COUNTIF(E29:AB29,"ล"))</f>
        <v>0</v>
      </c>
      <c r="AE29" s="143">
        <f>IF('5-8'!A29="","",COUNTIF(E29:AB29,"ข"))</f>
        <v>0</v>
      </c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</row>
    <row r="30" spans="1:62" ht="12" customHeight="1" x14ac:dyDescent="0.2">
      <c r="A30" s="46">
        <f>IF('1-4'!A30&lt;&gt;"", '1-4'!A30, "")</f>
        <v>25</v>
      </c>
      <c r="B30" s="46">
        <f>IF('1-4'!A30&lt;&gt;"", '1-4'!B30, "")</f>
        <v>69025</v>
      </c>
      <c r="C30" s="28" t="str">
        <f>IF('1-4'!A30&lt;&gt;"", '1-4'!C30, "")</f>
        <v>เด็กชายพงศธร ใจบุญ</v>
      </c>
      <c r="D30" s="43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143">
        <f>IF('5-8'!A30="","",COUNTIF(E30:AB30,"/"))</f>
        <v>0</v>
      </c>
      <c r="AD30" s="143">
        <f>IF('5-8'!A30="","",COUNTIF(E30:AB30,"ล"))</f>
        <v>0</v>
      </c>
      <c r="AE30" s="143">
        <f>IF('5-8'!A30="","",COUNTIF(E30:AB30,"ข"))</f>
        <v>0</v>
      </c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</row>
    <row r="31" spans="1:62" ht="12" customHeight="1" x14ac:dyDescent="0.2">
      <c r="A31" s="46">
        <f>IF('1-4'!A31&lt;&gt;"", '1-4'!A31, "")</f>
        <v>26</v>
      </c>
      <c r="B31" s="46">
        <f>IF('1-4'!A31&lt;&gt;"", '1-4'!B31, "")</f>
        <v>69026</v>
      </c>
      <c r="C31" s="28" t="str">
        <f>IF('1-4'!A31&lt;&gt;"", '1-4'!C31, "")</f>
        <v>เด็กชายพรหมมินทร์ แสงจันทร์</v>
      </c>
      <c r="D31" s="43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143">
        <f>IF('5-8'!A31="","",COUNTIF(E31:AB31,"/"))</f>
        <v>0</v>
      </c>
      <c r="AD31" s="143">
        <f>IF('5-8'!A31="","",COUNTIF(E31:AB31,"ล"))</f>
        <v>0</v>
      </c>
      <c r="AE31" s="143">
        <f>IF('5-8'!A31="","",COUNTIF(E31:AB31,"ข"))</f>
        <v>0</v>
      </c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</row>
    <row r="32" spans="1:62" ht="12" customHeight="1" x14ac:dyDescent="0.2">
      <c r="A32" s="46">
        <f>IF('1-4'!A32&lt;&gt;"", '1-4'!A32, "")</f>
        <v>27</v>
      </c>
      <c r="B32" s="46">
        <f>IF('1-4'!A32&lt;&gt;"", '1-4'!B32, "")</f>
        <v>69027</v>
      </c>
      <c r="C32" s="28" t="str">
        <f>IF('1-4'!A32&lt;&gt;"", '1-4'!C32, "")</f>
        <v>เด็กชายพลากร อรุณสวัสดิ์</v>
      </c>
      <c r="D32" s="43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143">
        <f>IF('5-8'!A32="","",COUNTIF(E32:AB32,"/"))</f>
        <v>0</v>
      </c>
      <c r="AD32" s="143">
        <f>IF('5-8'!A32="","",COUNTIF(E32:AB32,"ล"))</f>
        <v>0</v>
      </c>
      <c r="AE32" s="143">
        <f>IF('5-8'!A32="","",COUNTIF(E32:AB32,"ข"))</f>
        <v>0</v>
      </c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</row>
    <row r="33" spans="1:62" ht="12" customHeight="1" x14ac:dyDescent="0.2">
      <c r="A33" s="46">
        <f>IF('1-4'!A33&lt;&gt;"", '1-4'!A33, "")</f>
        <v>28</v>
      </c>
      <c r="B33" s="46">
        <f>IF('1-4'!A33&lt;&gt;"", '1-4'!B33, "")</f>
        <v>69028</v>
      </c>
      <c r="C33" s="28" t="str">
        <f>IF('1-4'!A33&lt;&gt;"", '1-4'!C33, "")</f>
        <v>เด็กชายพิพัฒน์ วงศ์คำ</v>
      </c>
      <c r="D33" s="43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143">
        <f>IF('5-8'!A33="","",COUNTIF(E33:AB33,"/"))</f>
        <v>0</v>
      </c>
      <c r="AD33" s="143">
        <f>IF('5-8'!A33="","",COUNTIF(E33:AB33,"ล"))</f>
        <v>0</v>
      </c>
      <c r="AE33" s="143">
        <f>IF('5-8'!A33="","",COUNTIF(E33:AB33,"ข"))</f>
        <v>0</v>
      </c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</row>
    <row r="34" spans="1:62" ht="12" customHeight="1" x14ac:dyDescent="0.2">
      <c r="A34" s="46">
        <f>IF('1-4'!A34&lt;&gt;"", '1-4'!A34, "")</f>
        <v>29</v>
      </c>
      <c r="B34" s="46">
        <f>IF('1-4'!A34&lt;&gt;"", '1-4'!B34, "")</f>
        <v>69029</v>
      </c>
      <c r="C34" s="28" t="str">
        <f>IF('1-4'!A34&lt;&gt;"", '1-4'!C34, "")</f>
        <v>เด็กชายพีรพล พงษ์ศิริ</v>
      </c>
      <c r="D34" s="43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143">
        <f>IF('5-8'!A34="","",COUNTIF(E34:AB34,"/"))</f>
        <v>0</v>
      </c>
      <c r="AD34" s="143">
        <f>IF('5-8'!A34="","",COUNTIF(E34:AB34,"ล"))</f>
        <v>0</v>
      </c>
      <c r="AE34" s="143">
        <f>IF('5-8'!A34="","",COUNTIF(E34:AB34,"ข"))</f>
        <v>0</v>
      </c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</row>
    <row r="35" spans="1:62" ht="12" customHeight="1" x14ac:dyDescent="0.2">
      <c r="A35" s="46">
        <f>IF('1-4'!A35&lt;&gt;"", '1-4'!A35, "")</f>
        <v>30</v>
      </c>
      <c r="B35" s="46">
        <f>IF('1-4'!A35&lt;&gt;"", '1-4'!B35, "")</f>
        <v>69030</v>
      </c>
      <c r="C35" s="28" t="str">
        <f>IF('1-4'!A35&lt;&gt;"", '1-4'!C35, "")</f>
        <v>เด็กชายภานุพงศ์ ศรีเมือง</v>
      </c>
      <c r="D35" s="43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143">
        <f>IF('5-8'!A35="","",COUNTIF(E35:AB35,"/"))</f>
        <v>0</v>
      </c>
      <c r="AD35" s="143">
        <f>IF('5-8'!A35="","",COUNTIF(E35:AB35,"ล"))</f>
        <v>0</v>
      </c>
      <c r="AE35" s="143">
        <f>IF('5-8'!A35="","",COUNTIF(E35:AB35,"ข"))</f>
        <v>0</v>
      </c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</row>
    <row r="36" spans="1:62" ht="12" customHeight="1" x14ac:dyDescent="0.2">
      <c r="A36" s="46">
        <f>IF('1-4'!A36&lt;&gt;"", '1-4'!A36, "")</f>
        <v>31</v>
      </c>
      <c r="B36" s="46">
        <f>IF('1-4'!A36&lt;&gt;"", '1-4'!B36, "")</f>
        <v>69031</v>
      </c>
      <c r="C36" s="28" t="str">
        <f>IF('1-4'!A36&lt;&gt;"", '1-4'!C36, "")</f>
        <v>เด็กชายภูมินทร์ อุดมสุข</v>
      </c>
      <c r="D36" s="43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143">
        <f>IF('5-8'!A36="","",COUNTIF(E36:AB36,"/"))</f>
        <v>0</v>
      </c>
      <c r="AD36" s="143">
        <f>IF('5-8'!A36="","",COUNTIF(E36:AB36,"ล"))</f>
        <v>0</v>
      </c>
      <c r="AE36" s="143">
        <f>IF('5-8'!A36="","",COUNTIF(E36:AB36,"ข"))</f>
        <v>0</v>
      </c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</row>
    <row r="37" spans="1:62" ht="12" customHeight="1" x14ac:dyDescent="0.2">
      <c r="A37" s="46">
        <f>IF('1-4'!A37&lt;&gt;"", '1-4'!A37, "")</f>
        <v>32</v>
      </c>
      <c r="B37" s="46">
        <f>IF('1-4'!A37&lt;&gt;"", '1-4'!B37, "")</f>
        <v>69032</v>
      </c>
      <c r="C37" s="28" t="str">
        <f>IF('1-4'!A37&lt;&gt;"", '1-4'!C37, "")</f>
        <v>เด็กชายมนัสวิน รุ่งเรือง</v>
      </c>
      <c r="D37" s="43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143">
        <f>IF('5-8'!A37="","",COUNTIF(E37:AB37,"/"))</f>
        <v>0</v>
      </c>
      <c r="AD37" s="143">
        <f>IF('5-8'!A37="","",COUNTIF(E37:AB37,"ล"))</f>
        <v>0</v>
      </c>
      <c r="AE37" s="143">
        <f>IF('5-8'!A37="","",COUNTIF(E37:AB37,"ข"))</f>
        <v>0</v>
      </c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</row>
    <row r="38" spans="1:62" ht="12" customHeight="1" x14ac:dyDescent="0.2">
      <c r="A38" s="46">
        <f>IF('1-4'!A38&lt;&gt;"", '1-4'!A38, "")</f>
        <v>33</v>
      </c>
      <c r="B38" s="46">
        <f>IF('1-4'!A38&lt;&gt;"", '1-4'!B38, "")</f>
        <v>69033</v>
      </c>
      <c r="C38" s="28" t="str">
        <f>IF('1-4'!A38&lt;&gt;"", '1-4'!C38, "")</f>
        <v>เด็กชายเมธาสิทธิ์ กิจเจริญ</v>
      </c>
      <c r="D38" s="43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143">
        <f>IF('5-8'!A38="","",COUNTIF(E38:AB38,"/"))</f>
        <v>0</v>
      </c>
      <c r="AD38" s="143">
        <f>IF('5-8'!A38="","",COUNTIF(E38:AB38,"ล"))</f>
        <v>0</v>
      </c>
      <c r="AE38" s="143">
        <f>IF('5-8'!A38="","",COUNTIF(E38:AB38,"ข"))</f>
        <v>0</v>
      </c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</row>
    <row r="39" spans="1:62" ht="12" customHeight="1" x14ac:dyDescent="0.2">
      <c r="A39" s="46">
        <f>IF('1-4'!A39&lt;&gt;"", '1-4'!A39, "")</f>
        <v>34</v>
      </c>
      <c r="B39" s="46">
        <f>IF('1-4'!A39&lt;&gt;"", '1-4'!B39, "")</f>
        <v>69034</v>
      </c>
      <c r="C39" s="28" t="str">
        <f>IF('1-4'!A39&lt;&gt;"", '1-4'!C39, "")</f>
        <v>เด็กชายรชต พัฒนสิน</v>
      </c>
      <c r="D39" s="43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143">
        <f>IF('5-8'!A39="","",COUNTIF(E39:AB39,"/"))</f>
        <v>0</v>
      </c>
      <c r="AD39" s="143">
        <f>IF('5-8'!A39="","",COUNTIF(E39:AB39,"ล"))</f>
        <v>0</v>
      </c>
      <c r="AE39" s="143">
        <f>IF('5-8'!A39="","",COUNTIF(E39:AB39,"ข"))</f>
        <v>0</v>
      </c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</row>
    <row r="40" spans="1:62" ht="12" customHeight="1" x14ac:dyDescent="0.2">
      <c r="A40" s="46">
        <f>IF('1-4'!A40&lt;&gt;"", '1-4'!A40, "")</f>
        <v>35</v>
      </c>
      <c r="B40" s="46">
        <f>IF('1-4'!A40&lt;&gt;"", '1-4'!B40, "")</f>
        <v>69035</v>
      </c>
      <c r="C40" s="28" t="str">
        <f>IF('1-4'!A40&lt;&gt;"", '1-4'!C40, "")</f>
        <v>เด็กชายรณกร นามสกุลดี</v>
      </c>
      <c r="D40" s="43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143">
        <f>IF('5-8'!A40="","",COUNTIF(E40:AB40,"/"))</f>
        <v>0</v>
      </c>
      <c r="AD40" s="143">
        <f>IF('5-8'!A40="","",COUNTIF(E40:AB40,"ล"))</f>
        <v>0</v>
      </c>
      <c r="AE40" s="143">
        <f>IF('5-8'!A40="","",COUNTIF(E40:AB40,"ข"))</f>
        <v>0</v>
      </c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</row>
    <row r="41" spans="1:62" ht="12" customHeight="1" x14ac:dyDescent="0.2">
      <c r="A41" s="46">
        <f>IF('1-4'!A41&lt;&gt;"", '1-4'!A41, "")</f>
        <v>36</v>
      </c>
      <c r="B41" s="46">
        <f>IF('1-4'!A41&lt;&gt;"", '1-4'!B41, "")</f>
        <v>69036</v>
      </c>
      <c r="C41" s="28" t="str">
        <f>IF('1-4'!A41&lt;&gt;"", '1-4'!C41, "")</f>
        <v>เด็กชายวรวุฒิ สดใส</v>
      </c>
      <c r="D41" s="43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143">
        <f>IF('5-8'!A41="","",COUNTIF(E41:AB41,"/"))</f>
        <v>0</v>
      </c>
      <c r="AD41" s="143">
        <f>IF('5-8'!A41="","",COUNTIF(E41:AB41,"ล"))</f>
        <v>0</v>
      </c>
      <c r="AE41" s="143">
        <f>IF('5-8'!A41="","",COUNTIF(E41:AB41,"ข"))</f>
        <v>0</v>
      </c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</row>
    <row r="42" spans="1:62" ht="12" customHeight="1" x14ac:dyDescent="0.2">
      <c r="A42" s="46">
        <f>IF('1-4'!A42&lt;&gt;"", '1-4'!A42, "")</f>
        <v>37</v>
      </c>
      <c r="B42" s="46">
        <f>IF('1-4'!A42&lt;&gt;"", '1-4'!B42, "")</f>
        <v>69037</v>
      </c>
      <c r="C42" s="28" t="str">
        <f>IF('1-4'!A42&lt;&gt;"", '1-4'!C42, "")</f>
        <v>เด็กชายวัชระ วิเชียร</v>
      </c>
      <c r="D42" s="43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143">
        <f>IF('5-8'!A42="","",COUNTIF(E42:AB42,"/"))</f>
        <v>0</v>
      </c>
      <c r="AD42" s="143">
        <f>IF('5-8'!A42="","",COUNTIF(E42:AB42,"ล"))</f>
        <v>0</v>
      </c>
      <c r="AE42" s="143">
        <f>IF('5-8'!A42="","",COUNTIF(E42:AB42,"ข"))</f>
        <v>0</v>
      </c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</row>
    <row r="43" spans="1:62" ht="12" customHeight="1" x14ac:dyDescent="0.2">
      <c r="A43" s="46">
        <f>IF('1-4'!A43&lt;&gt;"", '1-4'!A43, "")</f>
        <v>38</v>
      </c>
      <c r="B43" s="46">
        <f>IF('1-4'!A43&lt;&gt;"", '1-4'!B43, "")</f>
        <v>69038</v>
      </c>
      <c r="C43" s="28" t="str">
        <f>IF('1-4'!A43&lt;&gt;"", '1-4'!C43, "")</f>
        <v>เด็กชายวิทวัส พรหมเดช</v>
      </c>
      <c r="D43" s="43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143">
        <f>IF('5-8'!A43="","",COUNTIF(E43:AB43,"/"))</f>
        <v>0</v>
      </c>
      <c r="AD43" s="143">
        <f>IF('5-8'!A43="","",COUNTIF(E43:AB43,"ล"))</f>
        <v>0</v>
      </c>
      <c r="AE43" s="143">
        <f>IF('5-8'!A43="","",COUNTIF(E43:AB43,"ข"))</f>
        <v>0</v>
      </c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</row>
    <row r="44" spans="1:62" ht="12" customHeight="1" x14ac:dyDescent="0.2">
      <c r="A44" s="46">
        <f>IF('1-4'!A44&lt;&gt;"", '1-4'!A44, "")</f>
        <v>39</v>
      </c>
      <c r="B44" s="46">
        <f>IF('1-4'!A44&lt;&gt;"", '1-4'!B44, "")</f>
        <v>69039</v>
      </c>
      <c r="C44" s="28" t="str">
        <f>IF('1-4'!A44&lt;&gt;"", '1-4'!C44, "")</f>
        <v>เด็กชายวีรภัทร จิตต์มั่นคง</v>
      </c>
      <c r="D44" s="43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143">
        <f>IF('5-8'!A44="","",COUNTIF(E44:AB44,"/"))</f>
        <v>0</v>
      </c>
      <c r="AD44" s="143">
        <f>IF('5-8'!A44="","",COUNTIF(E44:AB44,"ล"))</f>
        <v>0</v>
      </c>
      <c r="AE44" s="143">
        <f>IF('5-8'!A44="","",COUNTIF(E44:AB44,"ข"))</f>
        <v>0</v>
      </c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</row>
    <row r="45" spans="1:62" ht="12" customHeight="1" x14ac:dyDescent="0.2">
      <c r="A45" s="46">
        <f>IF('1-4'!A45&lt;&gt;"", '1-4'!A45, "")</f>
        <v>40</v>
      </c>
      <c r="B45" s="46">
        <f>IF('1-4'!A45&lt;&gt;"", '1-4'!B45, "")</f>
        <v>69040</v>
      </c>
      <c r="C45" s="28" t="str">
        <f>IF('1-4'!A45&lt;&gt;"", '1-4'!C45, "")</f>
        <v>เด็กชายศุภณัฐ ขยันหา</v>
      </c>
      <c r="D45" s="43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143">
        <f>IF('5-8'!A45="","",COUNTIF(E45:AB45,"/"))</f>
        <v>0</v>
      </c>
      <c r="AD45" s="143">
        <f>IF('5-8'!A45="","",COUNTIF(E45:AB45,"ล"))</f>
        <v>0</v>
      </c>
      <c r="AE45" s="143">
        <f>IF('5-8'!A45="","",COUNTIF(E45:AB45,"ข"))</f>
        <v>0</v>
      </c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</row>
    <row r="46" spans="1:62" ht="12" customHeight="1" x14ac:dyDescent="0.2">
      <c r="A46" s="46">
        <f>IF('1-4'!A46&lt;&gt;"", '1-4'!A46, "")</f>
        <v>41</v>
      </c>
      <c r="B46" s="46">
        <f>IF('1-4'!A46&lt;&gt;"", '1-4'!B46, "")</f>
        <v>69041</v>
      </c>
      <c r="C46" s="28" t="str">
        <f>IF('1-4'!A46&lt;&gt;"", '1-4'!C46, "")</f>
        <v>เด็กชายสิทธิโชค ยิ้มสู้</v>
      </c>
      <c r="D46" s="43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143">
        <f>IF('5-8'!A46="","",COUNTIF(E46:AB46,"/"))</f>
        <v>0</v>
      </c>
      <c r="AD46" s="143">
        <f>IF('5-8'!A46="","",COUNTIF(E46:AB46,"ล"))</f>
        <v>0</v>
      </c>
      <c r="AE46" s="143">
        <f>IF('5-8'!A46="","",COUNTIF(E46:AB46,"ข"))</f>
        <v>0</v>
      </c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</row>
    <row r="47" spans="1:62" ht="12" customHeight="1" x14ac:dyDescent="0.2">
      <c r="A47" s="46">
        <f>IF('1-4'!A47&lt;&gt;"", '1-4'!A47, "")</f>
        <v>42</v>
      </c>
      <c r="B47" s="46">
        <f>IF('1-4'!A47&lt;&gt;"", '1-4'!B47, "")</f>
        <v>69042</v>
      </c>
      <c r="C47" s="28" t="str">
        <f>IF('1-4'!A47&lt;&gt;"", '1-4'!C47, "")</f>
        <v>เด็กชายสรวิชญ์ เก่งกล้า</v>
      </c>
      <c r="D47" s="43"/>
      <c r="E47" s="44"/>
      <c r="F47" s="44"/>
      <c r="G47" s="44"/>
      <c r="H47" s="44"/>
      <c r="I47" s="44"/>
      <c r="J47" s="44"/>
      <c r="K47" s="44"/>
      <c r="L47" s="21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143">
        <f>IF('5-8'!A47="","",COUNTIF(E47:AB47,"/"))</f>
        <v>0</v>
      </c>
      <c r="AD47" s="143">
        <f>IF('5-8'!A47="","",COUNTIF(E47:AB47,"ล"))</f>
        <v>0</v>
      </c>
      <c r="AE47" s="143">
        <f>IF('5-8'!A47="","",COUNTIF(E47:AB47,"ข"))</f>
        <v>0</v>
      </c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</row>
    <row r="48" spans="1:62" ht="12" customHeight="1" x14ac:dyDescent="0.2">
      <c r="A48" s="46">
        <f>IF('1-4'!A48&lt;&gt;"", '1-4'!A48, "")</f>
        <v>43</v>
      </c>
      <c r="B48" s="46">
        <f>IF('1-4'!A48&lt;&gt;"", '1-4'!B48, "")</f>
        <v>69043</v>
      </c>
      <c r="C48" s="28" t="str">
        <f>IF('1-4'!A48&lt;&gt;"", '1-4'!C48, "")</f>
        <v>เด็กชายอนันต์ ทรงพลัง</v>
      </c>
      <c r="D48" s="43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143">
        <f>IF('5-8'!A48="","",COUNTIF(E48:AB48,"/"))</f>
        <v>0</v>
      </c>
      <c r="AD48" s="143">
        <f>IF('5-8'!A48="","",COUNTIF(E48:AB48,"ล"))</f>
        <v>0</v>
      </c>
      <c r="AE48" s="143">
        <f>IF('5-8'!A48="","",COUNTIF(E48:AB48,"ข"))</f>
        <v>0</v>
      </c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</row>
    <row r="49" spans="1:62" ht="12" customHeight="1" x14ac:dyDescent="0.2">
      <c r="A49" s="46">
        <f>IF('1-4'!A49&lt;&gt;"", '1-4'!A49, "")</f>
        <v>44</v>
      </c>
      <c r="B49" s="46">
        <f>IF('1-4'!A49&lt;&gt;"", '1-4'!B49, "")</f>
        <v>69044</v>
      </c>
      <c r="C49" s="28" t="str">
        <f>IF('1-4'!A49&lt;&gt;"", '1-4'!C49, "")</f>
        <v>เด็กชายอภิวัฒน์ แสนสุข</v>
      </c>
      <c r="D49" s="43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143">
        <f>IF('5-8'!A49="","",COUNTIF(E49:AB49,"/"))</f>
        <v>0</v>
      </c>
      <c r="AD49" s="143">
        <f>IF('5-8'!A49="","",COUNTIF(E49:AB49,"ล"))</f>
        <v>0</v>
      </c>
      <c r="AE49" s="143">
        <f>IF('5-8'!A49="","",COUNTIF(E49:AB49,"ข"))</f>
        <v>0</v>
      </c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</row>
    <row r="50" spans="1:62" ht="12" customHeight="1" x14ac:dyDescent="0.2">
      <c r="A50" s="46">
        <f>IF('1-4'!A50&lt;&gt;"", '1-4'!A50, "")</f>
        <v>45</v>
      </c>
      <c r="B50" s="46">
        <f>IF('1-4'!A50&lt;&gt;"", '1-4'!B50, "")</f>
        <v>69046</v>
      </c>
      <c r="C50" s="28" t="str">
        <f>IF('1-4'!A50&lt;&gt;"", '1-4'!C50, "")</f>
        <v>เด็กชายอัครพล บุญประคอง</v>
      </c>
      <c r="D50" s="43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143">
        <f>IF('5-8'!A50="","",COUNTIF(E50:AB50,"/"))</f>
        <v>0</v>
      </c>
      <c r="AD50" s="143">
        <f>IF('5-8'!A50="","",COUNTIF(E50:AB50,"ล"))</f>
        <v>0</v>
      </c>
      <c r="AE50" s="143">
        <f>IF('5-8'!A50="","",COUNTIF(E50:AB50,"ข"))</f>
        <v>0</v>
      </c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</row>
    <row r="51" spans="1:62" ht="16.5" x14ac:dyDescent="0.35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</row>
    <row r="52" spans="1:62" ht="16.5" x14ac:dyDescent="0.35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</row>
    <row r="53" spans="1:62" ht="16.5" x14ac:dyDescent="0.35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</row>
    <row r="54" spans="1:62" ht="16.5" x14ac:dyDescent="0.35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</row>
    <row r="55" spans="1:62" ht="16.5" x14ac:dyDescent="0.35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</row>
    <row r="56" spans="1:62" ht="16.5" x14ac:dyDescent="0.35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</row>
    <row r="57" spans="1:62" ht="16.5" x14ac:dyDescent="0.35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</row>
    <row r="58" spans="1:62" ht="16.5" x14ac:dyDescent="0.35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</row>
    <row r="59" spans="1:62" ht="16.5" x14ac:dyDescent="0.35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</row>
    <row r="60" spans="1:62" ht="16.5" x14ac:dyDescent="0.35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</row>
    <row r="61" spans="1:62" ht="16.5" x14ac:dyDescent="0.35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</row>
    <row r="62" spans="1:62" ht="16.5" x14ac:dyDescent="0.35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</row>
    <row r="63" spans="1:62" ht="16.5" x14ac:dyDescent="0.35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</row>
    <row r="64" spans="1:62" ht="16.5" x14ac:dyDescent="0.35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</row>
    <row r="65" spans="1:62" ht="16.5" x14ac:dyDescent="0.35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</row>
    <row r="66" spans="1:62" ht="16.5" x14ac:dyDescent="0.35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</row>
    <row r="67" spans="1:62" ht="16.5" x14ac:dyDescent="0.35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</row>
    <row r="68" spans="1:62" ht="16.5" x14ac:dyDescent="0.35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</row>
    <row r="69" spans="1:62" ht="16.5" x14ac:dyDescent="0.35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</row>
    <row r="70" spans="1:62" ht="16.5" x14ac:dyDescent="0.35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</row>
    <row r="71" spans="1:62" ht="16.5" x14ac:dyDescent="0.35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</row>
    <row r="72" spans="1:62" ht="16.5" x14ac:dyDescent="0.35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</row>
    <row r="73" spans="1:62" ht="16.5" x14ac:dyDescent="0.35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</row>
    <row r="74" spans="1:62" ht="16.5" x14ac:dyDescent="0.35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</row>
    <row r="75" spans="1:62" ht="16.5" x14ac:dyDescent="0.35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</row>
    <row r="76" spans="1:62" ht="16.5" x14ac:dyDescent="0.35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</row>
    <row r="77" spans="1:62" ht="16.5" x14ac:dyDescent="0.35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</row>
    <row r="78" spans="1:62" ht="16.5" x14ac:dyDescent="0.35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</row>
    <row r="79" spans="1:62" ht="16.5" x14ac:dyDescent="0.35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</row>
    <row r="80" spans="1:62" ht="16.5" x14ac:dyDescent="0.35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</row>
    <row r="81" spans="1:62" ht="16.5" x14ac:dyDescent="0.35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</row>
    <row r="82" spans="1:62" ht="16.5" x14ac:dyDescent="0.35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</row>
    <row r="83" spans="1:62" ht="16.5" x14ac:dyDescent="0.35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</row>
    <row r="84" spans="1:62" ht="16.5" x14ac:dyDescent="0.35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</row>
    <row r="85" spans="1:62" ht="16.5" x14ac:dyDescent="0.35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</row>
    <row r="86" spans="1:62" ht="16.5" x14ac:dyDescent="0.35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</row>
    <row r="87" spans="1:62" ht="16.5" x14ac:dyDescent="0.35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</row>
    <row r="88" spans="1:62" ht="16.5" x14ac:dyDescent="0.35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</row>
    <row r="89" spans="1:62" ht="16.5" x14ac:dyDescent="0.35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</row>
    <row r="90" spans="1:62" ht="16.5" x14ac:dyDescent="0.35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</row>
    <row r="91" spans="1:62" ht="16.5" x14ac:dyDescent="0.35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</row>
    <row r="92" spans="1:62" ht="16.5" x14ac:dyDescent="0.35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</row>
    <row r="93" spans="1:62" ht="16.5" x14ac:dyDescent="0.35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</row>
    <row r="94" spans="1:62" ht="16.5" x14ac:dyDescent="0.35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</row>
    <row r="95" spans="1:62" ht="16.5" x14ac:dyDescent="0.35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</row>
    <row r="96" spans="1:62" ht="16.5" x14ac:dyDescent="0.35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</row>
    <row r="97" spans="1:62" ht="16.5" x14ac:dyDescent="0.35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</row>
    <row r="98" spans="1:62" ht="16.5" x14ac:dyDescent="0.35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</row>
    <row r="99" spans="1:62" ht="16.5" x14ac:dyDescent="0.35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</row>
    <row r="100" spans="1:62" ht="16.5" x14ac:dyDescent="0.35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</row>
    <row r="101" spans="1:62" ht="16.5" x14ac:dyDescent="0.35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</row>
    <row r="102" spans="1:62" ht="16.5" x14ac:dyDescent="0.35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</row>
    <row r="103" spans="1:62" ht="16.5" x14ac:dyDescent="0.35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</row>
    <row r="104" spans="1:62" ht="16.5" x14ac:dyDescent="0.35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</row>
    <row r="105" spans="1:62" ht="16.5" x14ac:dyDescent="0.35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</row>
    <row r="106" spans="1:62" ht="16.5" x14ac:dyDescent="0.35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</row>
    <row r="107" spans="1:62" ht="16.5" x14ac:dyDescent="0.35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</row>
    <row r="108" spans="1:62" ht="16.5" x14ac:dyDescent="0.35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</row>
    <row r="109" spans="1:62" ht="16.5" x14ac:dyDescent="0.35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</row>
    <row r="110" spans="1:62" ht="16.5" x14ac:dyDescent="0.35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</row>
    <row r="111" spans="1:62" ht="16.5" x14ac:dyDescent="0.35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</row>
    <row r="112" spans="1:62" ht="16.5" x14ac:dyDescent="0.35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</row>
    <row r="113" spans="1:62" ht="16.5" x14ac:dyDescent="0.35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</row>
    <row r="114" spans="1:62" ht="16.5" x14ac:dyDescent="0.35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</row>
    <row r="115" spans="1:62" ht="16.5" x14ac:dyDescent="0.35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</row>
    <row r="116" spans="1:62" ht="16.5" x14ac:dyDescent="0.35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</row>
    <row r="117" spans="1:62" ht="16.5" x14ac:dyDescent="0.35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</row>
    <row r="118" spans="1:62" ht="16.5" x14ac:dyDescent="0.35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</row>
    <row r="119" spans="1:62" ht="16.5" x14ac:dyDescent="0.35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</row>
    <row r="120" spans="1:62" ht="16.5" x14ac:dyDescent="0.35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</row>
    <row r="121" spans="1:62" ht="16.5" x14ac:dyDescent="0.35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</row>
    <row r="122" spans="1:62" ht="16.5" x14ac:dyDescent="0.35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</row>
    <row r="123" spans="1:62" ht="16.5" x14ac:dyDescent="0.35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</row>
    <row r="124" spans="1:62" ht="16.5" x14ac:dyDescent="0.35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</row>
    <row r="125" spans="1:62" ht="16.5" x14ac:dyDescent="0.35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</row>
    <row r="126" spans="1:62" ht="16.5" x14ac:dyDescent="0.35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</row>
    <row r="127" spans="1:62" ht="16.5" x14ac:dyDescent="0.35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</row>
    <row r="128" spans="1:62" ht="16.5" x14ac:dyDescent="0.35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</row>
    <row r="129" spans="1:62" ht="16.5" x14ac:dyDescent="0.35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</row>
    <row r="130" spans="1:62" ht="16.5" x14ac:dyDescent="0.35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</row>
    <row r="131" spans="1:62" ht="16.5" x14ac:dyDescent="0.35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</row>
    <row r="132" spans="1:62" ht="16.5" x14ac:dyDescent="0.35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</row>
    <row r="133" spans="1:62" ht="16.5" x14ac:dyDescent="0.35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</row>
    <row r="134" spans="1:62" ht="16.5" x14ac:dyDescent="0.35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</row>
    <row r="135" spans="1:62" ht="16.5" x14ac:dyDescent="0.35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</row>
    <row r="136" spans="1:62" ht="16.5" x14ac:dyDescent="0.35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</row>
    <row r="137" spans="1:62" ht="16.5" x14ac:dyDescent="0.35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</row>
    <row r="138" spans="1:62" ht="16.5" x14ac:dyDescent="0.35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</row>
    <row r="139" spans="1:62" ht="16.5" x14ac:dyDescent="0.35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</row>
    <row r="140" spans="1:62" ht="16.5" x14ac:dyDescent="0.35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</row>
    <row r="141" spans="1:62" ht="16.5" x14ac:dyDescent="0.35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</row>
    <row r="142" spans="1:62" ht="16.5" x14ac:dyDescent="0.35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</row>
    <row r="143" spans="1:62" ht="16.5" x14ac:dyDescent="0.35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</row>
    <row r="144" spans="1:62" ht="16.5" x14ac:dyDescent="0.35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</row>
    <row r="145" spans="1:62" ht="16.5" x14ac:dyDescent="0.35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</row>
    <row r="146" spans="1:62" ht="16.5" x14ac:dyDescent="0.35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</row>
    <row r="147" spans="1:62" ht="16.5" x14ac:dyDescent="0.35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</row>
    <row r="148" spans="1:62" ht="16.5" x14ac:dyDescent="0.35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</row>
    <row r="149" spans="1:62" ht="16.5" x14ac:dyDescent="0.35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</row>
    <row r="150" spans="1:62" ht="16.5" x14ac:dyDescent="0.35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</row>
    <row r="151" spans="1:62" ht="16.5" x14ac:dyDescent="0.35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</row>
    <row r="152" spans="1:62" ht="16.5" x14ac:dyDescent="0.35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</row>
    <row r="153" spans="1:62" ht="16.5" x14ac:dyDescent="0.35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</row>
    <row r="154" spans="1:62" ht="16.5" x14ac:dyDescent="0.35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</row>
    <row r="155" spans="1:62" ht="16.5" x14ac:dyDescent="0.35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</row>
    <row r="156" spans="1:62" ht="16.5" x14ac:dyDescent="0.35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</row>
    <row r="157" spans="1:62" ht="16.5" x14ac:dyDescent="0.35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</row>
    <row r="158" spans="1:62" ht="16.5" x14ac:dyDescent="0.35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</row>
    <row r="159" spans="1:62" ht="16.5" x14ac:dyDescent="0.35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</row>
    <row r="160" spans="1:62" ht="16.5" x14ac:dyDescent="0.35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</row>
    <row r="161" spans="1:62" ht="16.5" x14ac:dyDescent="0.35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</row>
  </sheetData>
  <sheetProtection algorithmName="SHA-512" hashValue="BkHhBeRKd6/SyLcvOzpvf1V0OvAFTa4xKgJQR+c+imL30G75ejj/AzlicoTSSCvwSfwp6cqM4jyXyK0s6Wjf0A==" saltValue="SA/IXUaJcz9XaURUP3TgPA==" spinCount="100000" sheet="1" objects="1" scenarios="1"/>
  <mergeCells count="21">
    <mergeCell ref="AM1:AR1"/>
    <mergeCell ref="AS1:AX1"/>
    <mergeCell ref="AY1:BD1"/>
    <mergeCell ref="AC2:AE3"/>
    <mergeCell ref="AG2:AL2"/>
    <mergeCell ref="AM2:AR2"/>
    <mergeCell ref="AS2:AX2"/>
    <mergeCell ref="AY2:BD2"/>
    <mergeCell ref="AC1:AE1"/>
    <mergeCell ref="AG1:AL1"/>
    <mergeCell ref="Q1:V1"/>
    <mergeCell ref="E2:J2"/>
    <mergeCell ref="K2:P2"/>
    <mergeCell ref="Q2:V2"/>
    <mergeCell ref="W2:AB2"/>
    <mergeCell ref="W1:AB1"/>
    <mergeCell ref="A1:A4"/>
    <mergeCell ref="B1:B4"/>
    <mergeCell ref="C1:C4"/>
    <mergeCell ref="E1:J1"/>
    <mergeCell ref="K1:P1"/>
  </mergeCells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BJ160"/>
  <sheetViews>
    <sheetView zoomScale="120" zoomScaleNormal="120" workbookViewId="0">
      <selection activeCell="AF54" sqref="AF54"/>
    </sheetView>
  </sheetViews>
  <sheetFormatPr defaultColWidth="8.625" defaultRowHeight="17.25" x14ac:dyDescent="0.4"/>
  <cols>
    <col min="1" max="1" width="3.5" style="37" customWidth="1"/>
    <col min="2" max="2" width="6.625" style="37" customWidth="1"/>
    <col min="3" max="3" width="17.75" style="37" customWidth="1"/>
    <col min="4" max="4" width="4.125" style="37" customWidth="1"/>
    <col min="5" max="28" width="1.625" style="37" customWidth="1"/>
    <col min="29" max="31" width="3.5" style="37" customWidth="1"/>
    <col min="32" max="59" width="1.75" style="5" customWidth="1"/>
    <col min="60" max="16384" width="8.625" style="5"/>
  </cols>
  <sheetData>
    <row r="1" spans="1:62" s="2" customFormat="1" ht="21.75" x14ac:dyDescent="0.5">
      <c r="A1" s="200" t="s">
        <v>29</v>
      </c>
      <c r="B1" s="201" t="s">
        <v>43</v>
      </c>
      <c r="C1" s="202" t="s">
        <v>49</v>
      </c>
      <c r="D1" s="98" t="s">
        <v>111</v>
      </c>
      <c r="E1" s="203">
        <v>13</v>
      </c>
      <c r="F1" s="203"/>
      <c r="G1" s="203"/>
      <c r="H1" s="203"/>
      <c r="I1" s="203"/>
      <c r="J1" s="203"/>
      <c r="K1" s="203">
        <v>14</v>
      </c>
      <c r="L1" s="203"/>
      <c r="M1" s="203"/>
      <c r="N1" s="203"/>
      <c r="O1" s="203"/>
      <c r="P1" s="203"/>
      <c r="Q1" s="203">
        <v>15</v>
      </c>
      <c r="R1" s="203"/>
      <c r="S1" s="203"/>
      <c r="T1" s="203"/>
      <c r="U1" s="203"/>
      <c r="V1" s="203"/>
      <c r="W1" s="203">
        <v>16</v>
      </c>
      <c r="X1" s="203"/>
      <c r="Y1" s="203"/>
      <c r="Z1" s="203"/>
      <c r="AA1" s="203"/>
      <c r="AB1" s="203"/>
      <c r="AC1" s="192" t="s">
        <v>50</v>
      </c>
      <c r="AD1" s="192"/>
      <c r="AE1" s="192"/>
      <c r="AF1" s="3"/>
      <c r="AG1" s="204">
        <v>6</v>
      </c>
      <c r="AH1" s="204"/>
      <c r="AI1" s="204"/>
      <c r="AJ1" s="204"/>
      <c r="AK1" s="204"/>
      <c r="AL1" s="204"/>
      <c r="AM1" s="204">
        <v>7</v>
      </c>
      <c r="AN1" s="204"/>
      <c r="AO1" s="204"/>
      <c r="AP1" s="204"/>
      <c r="AQ1" s="204"/>
      <c r="AR1" s="204"/>
      <c r="AS1" s="204">
        <v>8</v>
      </c>
      <c r="AT1" s="204"/>
      <c r="AU1" s="204"/>
      <c r="AV1" s="204"/>
      <c r="AW1" s="204"/>
      <c r="AX1" s="204"/>
      <c r="AY1" s="204">
        <v>9</v>
      </c>
      <c r="AZ1" s="204"/>
      <c r="BA1" s="204"/>
      <c r="BB1" s="204"/>
      <c r="BC1" s="204"/>
      <c r="BD1" s="204"/>
    </row>
    <row r="2" spans="1:62" s="2" customFormat="1" ht="15" customHeight="1" x14ac:dyDescent="0.5">
      <c r="A2" s="200"/>
      <c r="B2" s="200"/>
      <c r="C2" s="202"/>
      <c r="D2" s="98" t="s">
        <v>25</v>
      </c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4">
        <f>COUNTIF(E4:AB4,"*")</f>
        <v>7</v>
      </c>
      <c r="AD2" s="194"/>
      <c r="AE2" s="194"/>
      <c r="AG2" s="205"/>
      <c r="AH2" s="205"/>
      <c r="AI2" s="205"/>
      <c r="AJ2" s="205"/>
      <c r="AK2" s="205"/>
      <c r="AL2" s="205"/>
      <c r="AM2" s="205"/>
      <c r="AN2" s="205"/>
      <c r="AO2" s="205"/>
      <c r="AP2" s="205"/>
      <c r="AQ2" s="205"/>
      <c r="AR2" s="205"/>
      <c r="AS2" s="205"/>
      <c r="AT2" s="205"/>
      <c r="AU2" s="205"/>
      <c r="AV2" s="205"/>
      <c r="AW2" s="205"/>
      <c r="AX2" s="205"/>
      <c r="AY2" s="205"/>
      <c r="AZ2" s="205"/>
      <c r="BA2" s="205"/>
      <c r="BB2" s="205"/>
      <c r="BC2" s="205"/>
      <c r="BD2" s="205"/>
    </row>
    <row r="3" spans="1:62" s="2" customFormat="1" ht="15" customHeight="1" x14ac:dyDescent="0.25">
      <c r="A3" s="200"/>
      <c r="B3" s="200"/>
      <c r="C3" s="202"/>
      <c r="D3" s="96" t="s">
        <v>24</v>
      </c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194"/>
      <c r="AD3" s="194"/>
      <c r="AE3" s="194"/>
    </row>
    <row r="4" spans="1:62" s="2" customFormat="1" ht="15.6" customHeight="1" x14ac:dyDescent="0.45">
      <c r="A4" s="200"/>
      <c r="B4" s="200"/>
      <c r="C4" s="202"/>
      <c r="D4" s="102" t="s">
        <v>48</v>
      </c>
      <c r="E4" s="103"/>
      <c r="F4" s="103"/>
      <c r="G4" s="103" t="s">
        <v>100</v>
      </c>
      <c r="H4" s="103"/>
      <c r="I4" s="103"/>
      <c r="J4" s="103"/>
      <c r="K4" s="103"/>
      <c r="L4" s="103"/>
      <c r="M4" s="103" t="s">
        <v>97</v>
      </c>
      <c r="N4" s="103"/>
      <c r="O4" s="103" t="s">
        <v>101</v>
      </c>
      <c r="P4" s="103"/>
      <c r="Q4" s="103"/>
      <c r="R4" s="103" t="s">
        <v>102</v>
      </c>
      <c r="S4" s="103"/>
      <c r="T4" s="103" t="s">
        <v>103</v>
      </c>
      <c r="U4" s="103"/>
      <c r="V4" s="103"/>
      <c r="W4" s="103"/>
      <c r="X4" s="103" t="s">
        <v>98</v>
      </c>
      <c r="Y4" s="103"/>
      <c r="Z4" s="103" t="s">
        <v>104</v>
      </c>
      <c r="AA4" s="103"/>
      <c r="AB4" s="103"/>
      <c r="AC4" s="100" t="s">
        <v>51</v>
      </c>
      <c r="AD4" s="101" t="s">
        <v>52</v>
      </c>
      <c r="AE4" s="101" t="s">
        <v>53</v>
      </c>
    </row>
    <row r="5" spans="1:62" s="2" customFormat="1" ht="21.75" hidden="1" x14ac:dyDescent="0.45">
      <c r="A5" s="47"/>
      <c r="B5" s="47"/>
      <c r="C5" s="47"/>
      <c r="D5" s="23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9"/>
      <c r="AD5" s="50"/>
      <c r="AE5" s="51"/>
    </row>
    <row r="6" spans="1:62" ht="12" customHeight="1" x14ac:dyDescent="0.2">
      <c r="A6" s="46">
        <f>IF('1-4'!A6&lt;&gt;"", '1-4'!A6, "")</f>
        <v>1</v>
      </c>
      <c r="B6" s="46">
        <f>IF('1-4'!A6&lt;&gt;"", '1-4'!B6, "")</f>
        <v>69001</v>
      </c>
      <c r="C6" s="28" t="str">
        <f>IF('1-4'!A6&lt;&gt;"", '1-4'!C6, "")</f>
        <v>เด็กชายกฤษฎา มั่งคั่ง</v>
      </c>
      <c r="D6" s="41"/>
      <c r="E6" s="42"/>
      <c r="F6" s="42"/>
      <c r="G6" s="24" t="s">
        <v>121</v>
      </c>
      <c r="H6" s="24"/>
      <c r="I6" s="24"/>
      <c r="J6" s="24"/>
      <c r="K6" s="24"/>
      <c r="L6" s="24"/>
      <c r="M6" s="24" t="s">
        <v>121</v>
      </c>
      <c r="N6" s="24"/>
      <c r="O6" s="24" t="s">
        <v>121</v>
      </c>
      <c r="P6" s="24"/>
      <c r="Q6" s="24"/>
      <c r="R6" s="24" t="s">
        <v>121</v>
      </c>
      <c r="S6" s="24"/>
      <c r="T6" s="24" t="s">
        <v>121</v>
      </c>
      <c r="U6" s="24"/>
      <c r="V6" s="24"/>
      <c r="W6" s="24"/>
      <c r="X6" s="24" t="s">
        <v>121</v>
      </c>
      <c r="Y6" s="24"/>
      <c r="Z6" s="24" t="s">
        <v>121</v>
      </c>
      <c r="AA6" s="42"/>
      <c r="AB6" s="42"/>
      <c r="AC6" s="143">
        <f>IF('5-8'!A6="","",COUNTIF(E6:AB6,"/"))</f>
        <v>7</v>
      </c>
      <c r="AD6" s="143">
        <f>IF('5-8'!A6="","",COUNTIF(E6:AB6,"ล"))</f>
        <v>0</v>
      </c>
      <c r="AE6" s="143">
        <f>IF('5-8'!A6="","",COUNTIF(E6:AB6,"ข"))</f>
        <v>0</v>
      </c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</row>
    <row r="7" spans="1:62" ht="12" customHeight="1" x14ac:dyDescent="0.2">
      <c r="A7" s="46">
        <f>IF('1-4'!A7&lt;&gt;"", '1-4'!A7, "")</f>
        <v>2</v>
      </c>
      <c r="B7" s="46">
        <f>IF('1-4'!A7&lt;&gt;"", '1-4'!B7, "")</f>
        <v>69002</v>
      </c>
      <c r="C7" s="28" t="str">
        <f>IF('1-4'!A7&lt;&gt;"", '1-4'!C7, "")</f>
        <v>เด็กชายกิตติพงษ์ วงศ์สว่าง</v>
      </c>
      <c r="D7" s="43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143">
        <f>IF('5-8'!A7="","",COUNTIF(E7:AB7,"/"))</f>
        <v>0</v>
      </c>
      <c r="AD7" s="143">
        <f>IF('5-8'!A7="","",COUNTIF(E7:AB7,"ล"))</f>
        <v>0</v>
      </c>
      <c r="AE7" s="143">
        <f>IF('5-8'!A7="","",COUNTIF(E7:AB7,"ข"))</f>
        <v>0</v>
      </c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</row>
    <row r="8" spans="1:62" ht="12" customHeight="1" x14ac:dyDescent="0.2">
      <c r="A8" s="46">
        <f>IF('1-4'!A8&lt;&gt;"", '1-4'!A8, "")</f>
        <v>3</v>
      </c>
      <c r="B8" s="46">
        <f>IF('1-4'!A8&lt;&gt;"", '1-4'!B8, "")</f>
        <v>69003</v>
      </c>
      <c r="C8" s="28" t="str">
        <f>IF('1-4'!A8&lt;&gt;"", '1-4'!C8, "")</f>
        <v>เด็กชายโกเมศ รัตนวิจิตร</v>
      </c>
      <c r="D8" s="43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143">
        <f>IF('5-8'!A8="","",COUNTIF(E8:AB8,"/"))</f>
        <v>0</v>
      </c>
      <c r="AD8" s="143">
        <f>IF('5-8'!A8="","",COUNTIF(E8:AB8,"ล"))</f>
        <v>0</v>
      </c>
      <c r="AE8" s="143">
        <f>IF('5-8'!A8="","",COUNTIF(E8:AB8,"ข"))</f>
        <v>0</v>
      </c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</row>
    <row r="9" spans="1:62" ht="12" customHeight="1" x14ac:dyDescent="0.2">
      <c r="A9" s="46">
        <f>IF('1-4'!A9&lt;&gt;"", '1-4'!A9, "")</f>
        <v>4</v>
      </c>
      <c r="B9" s="46">
        <f>IF('1-4'!A9&lt;&gt;"", '1-4'!B9, "")</f>
        <v>69004</v>
      </c>
      <c r="C9" s="28" t="str">
        <f>IF('1-4'!A9&lt;&gt;"", '1-4'!C9, "")</f>
        <v>เด็กชายจิรพัฒน์ เจริญสุข</v>
      </c>
      <c r="D9" s="43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143">
        <f>IF('5-8'!A9="","",COUNTIF(E9:AB9,"/"))</f>
        <v>0</v>
      </c>
      <c r="AD9" s="143">
        <f>IF('5-8'!A9="","",COUNTIF(E9:AB9,"ล"))</f>
        <v>0</v>
      </c>
      <c r="AE9" s="143">
        <f>IF('5-8'!A9="","",COUNTIF(E9:AB9,"ข"))</f>
        <v>0</v>
      </c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</row>
    <row r="10" spans="1:62" ht="12" customHeight="1" x14ac:dyDescent="0.2">
      <c r="A10" s="46">
        <f>IF('1-4'!A10&lt;&gt;"", '1-4'!A10, "")</f>
        <v>5</v>
      </c>
      <c r="B10" s="46">
        <f>IF('1-4'!A10&lt;&gt;"", '1-4'!B10, "")</f>
        <v>69005</v>
      </c>
      <c r="C10" s="28" t="str">
        <f>IF('1-4'!A10&lt;&gt;"", '1-4'!C10, "")</f>
        <v>เด็กชายเจษฎาภรณ์ แสนดี</v>
      </c>
      <c r="D10" s="43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143">
        <f>IF('5-8'!A10="","",COUNTIF(E10:AB10,"/"))</f>
        <v>0</v>
      </c>
      <c r="AD10" s="143">
        <f>IF('5-8'!A10="","",COUNTIF(E10:AB10,"ล"))</f>
        <v>0</v>
      </c>
      <c r="AE10" s="143">
        <f>IF('5-8'!A10="","",COUNTIF(E10:AB10,"ข"))</f>
        <v>0</v>
      </c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</row>
    <row r="11" spans="1:62" ht="12" customHeight="1" x14ac:dyDescent="0.2">
      <c r="A11" s="46">
        <f>IF('1-4'!A11&lt;&gt;"", '1-4'!A11, "")</f>
        <v>6</v>
      </c>
      <c r="B11" s="46">
        <f>IF('1-4'!A11&lt;&gt;"", '1-4'!B11, "")</f>
        <v>69006</v>
      </c>
      <c r="C11" s="28" t="str">
        <f>IF('1-4'!A11&lt;&gt;"", '1-4'!C11, "")</f>
        <v>เด็กชายชยพล นามไพเราะ</v>
      </c>
      <c r="D11" s="43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143">
        <f>IF('5-8'!A11="","",COUNTIF(E11:AB11,"/"))</f>
        <v>0</v>
      </c>
      <c r="AD11" s="143">
        <f>IF('5-8'!A11="","",COUNTIF(E11:AB11,"ล"))</f>
        <v>0</v>
      </c>
      <c r="AE11" s="143">
        <f>IF('5-8'!A11="","",COUNTIF(E11:AB11,"ข"))</f>
        <v>0</v>
      </c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</row>
    <row r="12" spans="1:62" ht="12" customHeight="1" x14ac:dyDescent="0.2">
      <c r="A12" s="46">
        <f>IF('1-4'!A12&lt;&gt;"", '1-4'!A12, "")</f>
        <v>7</v>
      </c>
      <c r="B12" s="46">
        <f>IF('1-4'!A12&lt;&gt;"", '1-4'!B12, "")</f>
        <v>69007</v>
      </c>
      <c r="C12" s="28" t="str">
        <f>IF('1-4'!A12&lt;&gt;"", '1-4'!C12, "")</f>
        <v>เด็กชายชัชวาลย์ สุขเกษม</v>
      </c>
      <c r="D12" s="43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143">
        <f>IF('5-8'!A12="","",COUNTIF(E12:AB12,"/"))</f>
        <v>0</v>
      </c>
      <c r="AD12" s="143">
        <f>IF('5-8'!A12="","",COUNTIF(E12:AB12,"ล"))</f>
        <v>0</v>
      </c>
      <c r="AE12" s="143">
        <f>IF('5-8'!A12="","",COUNTIF(E12:AB12,"ข"))</f>
        <v>0</v>
      </c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</row>
    <row r="13" spans="1:62" ht="12" customHeight="1" x14ac:dyDescent="0.2">
      <c r="A13" s="46">
        <f>IF('1-4'!A13&lt;&gt;"", '1-4'!A13, "")</f>
        <v>8</v>
      </c>
      <c r="B13" s="46">
        <f>IF('1-4'!A13&lt;&gt;"", '1-4'!B13, "")</f>
        <v>69008</v>
      </c>
      <c r="C13" s="28" t="str">
        <f>IF('1-4'!A13&lt;&gt;"", '1-4'!C13, "")</f>
        <v>เด็กชายชัยชนะ รักชาติ</v>
      </c>
      <c r="D13" s="43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143">
        <f>IF('5-8'!A13="","",COUNTIF(E13:AB13,"/"))</f>
        <v>0</v>
      </c>
      <c r="AD13" s="143">
        <f>IF('5-8'!A13="","",COUNTIF(E13:AB13,"ล"))</f>
        <v>0</v>
      </c>
      <c r="AE13" s="143">
        <f>IF('5-8'!A13="","",COUNTIF(E13:AB13,"ข"))</f>
        <v>0</v>
      </c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</row>
    <row r="14" spans="1:62" ht="12" customHeight="1" x14ac:dyDescent="0.2">
      <c r="A14" s="46">
        <f>IF('1-4'!A14&lt;&gt;"", '1-4'!A14, "")</f>
        <v>9</v>
      </c>
      <c r="B14" s="46">
        <f>IF('1-4'!A14&lt;&gt;"", '1-4'!B14, "")</f>
        <v>69009</v>
      </c>
      <c r="C14" s="28" t="str">
        <f>IF('1-4'!A14&lt;&gt;"", '1-4'!C14, "")</f>
        <v>เด็กชายโชติวิทย์ สิทธิชัย</v>
      </c>
      <c r="D14" s="43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143">
        <f>IF('5-8'!A14="","",COUNTIF(E14:AB14,"/"))</f>
        <v>0</v>
      </c>
      <c r="AD14" s="143">
        <f>IF('5-8'!A14="","",COUNTIF(E14:AB14,"ล"))</f>
        <v>0</v>
      </c>
      <c r="AE14" s="143">
        <f>IF('5-8'!A14="","",COUNTIF(E14:AB14,"ข"))</f>
        <v>0</v>
      </c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</row>
    <row r="15" spans="1:62" ht="12" customHeight="1" x14ac:dyDescent="0.2">
      <c r="A15" s="46">
        <f>IF('1-4'!A15&lt;&gt;"", '1-4'!A15, "")</f>
        <v>10</v>
      </c>
      <c r="B15" s="46">
        <f>IF('1-4'!A15&lt;&gt;"", '1-4'!B15, "")</f>
        <v>69010</v>
      </c>
      <c r="C15" s="28" t="str">
        <f>IF('1-4'!A15&lt;&gt;"", '1-4'!C15, "")</f>
        <v>เด็กชายณพงศ์ มงคลชัย</v>
      </c>
      <c r="D15" s="43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143">
        <f>IF('5-8'!A15="","",COUNTIF(E15:AB15,"/"))</f>
        <v>0</v>
      </c>
      <c r="AD15" s="143">
        <f>IF('5-8'!A15="","",COUNTIF(E15:AB15,"ล"))</f>
        <v>0</v>
      </c>
      <c r="AE15" s="143">
        <f>IF('5-8'!A15="","",COUNTIF(E15:AB15,"ข"))</f>
        <v>0</v>
      </c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</row>
    <row r="16" spans="1:62" ht="12" customHeight="1" x14ac:dyDescent="0.2">
      <c r="A16" s="46">
        <f>IF('1-4'!A16&lt;&gt;"", '1-4'!A16, "")</f>
        <v>11</v>
      </c>
      <c r="B16" s="46">
        <f>IF('1-4'!A16&lt;&gt;"", '1-4'!B16, "")</f>
        <v>69011</v>
      </c>
      <c r="C16" s="28" t="str">
        <f>IF('1-4'!A16&lt;&gt;"", '1-4'!C16, "")</f>
        <v>เด็กชายณัฐกร ศรีประเสริฐ</v>
      </c>
      <c r="D16" s="43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143">
        <f>IF('5-8'!A16="","",COUNTIF(E16:AB16,"/"))</f>
        <v>0</v>
      </c>
      <c r="AD16" s="143">
        <f>IF('5-8'!A16="","",COUNTIF(E16:AB16,"ล"))</f>
        <v>0</v>
      </c>
      <c r="AE16" s="143">
        <f>IF('5-8'!A16="","",COUNTIF(E16:AB16,"ข"))</f>
        <v>0</v>
      </c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</row>
    <row r="17" spans="1:62" ht="12" customHeight="1" x14ac:dyDescent="0.2">
      <c r="A17" s="46">
        <f>IF('1-4'!A17&lt;&gt;"", '1-4'!A17, "")</f>
        <v>12</v>
      </c>
      <c r="B17" s="46">
        <f>IF('1-4'!A17&lt;&gt;"", '1-4'!B17, "")</f>
        <v>69012</v>
      </c>
      <c r="C17" s="28" t="str">
        <f>IF('1-4'!A17&lt;&gt;"", '1-4'!C17, "")</f>
        <v>เด็กชายณัฐพล ผาสุข</v>
      </c>
      <c r="D17" s="43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143">
        <f>IF('5-8'!A17="","",COUNTIF(E17:AB17,"/"))</f>
        <v>0</v>
      </c>
      <c r="AD17" s="143">
        <f>IF('5-8'!A17="","",COUNTIF(E17:AB17,"ล"))</f>
        <v>0</v>
      </c>
      <c r="AE17" s="143">
        <f>IF('5-8'!A17="","",COUNTIF(E17:AB17,"ข"))</f>
        <v>0</v>
      </c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</row>
    <row r="18" spans="1:62" ht="12" customHeight="1" x14ac:dyDescent="0.2">
      <c r="A18" s="46">
        <f>IF('1-4'!A18&lt;&gt;"", '1-4'!A18, "")</f>
        <v>13</v>
      </c>
      <c r="B18" s="46">
        <f>IF('1-4'!A18&lt;&gt;"", '1-4'!B18, "")</f>
        <v>69013</v>
      </c>
      <c r="C18" s="28" t="str">
        <f>IF('1-4'!A18&lt;&gt;"", '1-4'!C18, "")</f>
        <v>เด็กชายดนัย สมบูรณ์</v>
      </c>
      <c r="D18" s="43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143">
        <f>IF('5-8'!A18="","",COUNTIF(E18:AB18,"/"))</f>
        <v>0</v>
      </c>
      <c r="AD18" s="143">
        <f>IF('5-8'!A18="","",COUNTIF(E18:AB18,"ล"))</f>
        <v>0</v>
      </c>
      <c r="AE18" s="143">
        <f>IF('5-8'!A18="","",COUNTIF(E18:AB18,"ข"))</f>
        <v>0</v>
      </c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</row>
    <row r="19" spans="1:62" ht="12" customHeight="1" x14ac:dyDescent="0.2">
      <c r="A19" s="46">
        <f>IF('1-4'!A19&lt;&gt;"", '1-4'!A19, "")</f>
        <v>14</v>
      </c>
      <c r="B19" s="46">
        <f>IF('1-4'!A19&lt;&gt;"", '1-4'!B19, "")</f>
        <v>69014</v>
      </c>
      <c r="C19" s="28" t="str">
        <f>IF('1-4'!A19&lt;&gt;"", '1-4'!C19, "")</f>
        <v>เด็กชายเดชาธร ทองอ่อน</v>
      </c>
      <c r="D19" s="43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143">
        <f>IF('5-8'!A19="","",COUNTIF(E19:AB19,"/"))</f>
        <v>0</v>
      </c>
      <c r="AD19" s="143">
        <f>IF('5-8'!A19="","",COUNTIF(E19:AB19,"ล"))</f>
        <v>0</v>
      </c>
      <c r="AE19" s="143">
        <f>IF('5-8'!A19="","",COUNTIF(E19:AB19,"ข"))</f>
        <v>0</v>
      </c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</row>
    <row r="20" spans="1:62" ht="12" customHeight="1" x14ac:dyDescent="0.2">
      <c r="A20" s="46">
        <f>IF('1-4'!A20&lt;&gt;"", '1-4'!A20, "")</f>
        <v>15</v>
      </c>
      <c r="B20" s="46">
        <f>IF('1-4'!A20&lt;&gt;"", '1-4'!B20, "")</f>
        <v>69015</v>
      </c>
      <c r="C20" s="28" t="str">
        <f>IF('1-4'!A20&lt;&gt;"", '1-4'!C20, "")</f>
        <v>เด็กชายทรงพล ทรัพย์สิน</v>
      </c>
      <c r="D20" s="43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143">
        <f>IF('5-8'!A20="","",COUNTIF(E20:AB20,"/"))</f>
        <v>0</v>
      </c>
      <c r="AD20" s="143">
        <f>IF('5-8'!A20="","",COUNTIF(E20:AB20,"ล"))</f>
        <v>0</v>
      </c>
      <c r="AE20" s="143">
        <f>IF('5-8'!A20="","",COUNTIF(E20:AB20,"ข"))</f>
        <v>0</v>
      </c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</row>
    <row r="21" spans="1:62" ht="12" customHeight="1" x14ac:dyDescent="0.2">
      <c r="A21" s="46">
        <f>IF('1-4'!A21&lt;&gt;"", '1-4'!A21, "")</f>
        <v>16</v>
      </c>
      <c r="B21" s="46">
        <f>IF('1-4'!A21&lt;&gt;"", '1-4'!B21, "")</f>
        <v>69016</v>
      </c>
      <c r="C21" s="28" t="str">
        <f>IF('1-4'!A21&lt;&gt;"", '1-4'!C21, "")</f>
        <v>เด็กชายธนกฤต มีประเสริฐ</v>
      </c>
      <c r="D21" s="43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143">
        <f>IF('5-8'!A21="","",COUNTIF(E21:AB21,"/"))</f>
        <v>0</v>
      </c>
      <c r="AD21" s="143">
        <f>IF('5-8'!A21="","",COUNTIF(E21:AB21,"ล"))</f>
        <v>0</v>
      </c>
      <c r="AE21" s="143">
        <f>IF('5-8'!A21="","",COUNTIF(E21:AB21,"ข"))</f>
        <v>0</v>
      </c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</row>
    <row r="22" spans="1:62" ht="12" customHeight="1" x14ac:dyDescent="0.2">
      <c r="A22" s="46">
        <f>IF('1-4'!A22&lt;&gt;"", '1-4'!A22, "")</f>
        <v>17</v>
      </c>
      <c r="B22" s="46">
        <f>IF('1-4'!A22&lt;&gt;"", '1-4'!B22, "")</f>
        <v>69017</v>
      </c>
      <c r="C22" s="28" t="str">
        <f>IF('1-4'!A22&lt;&gt;"", '1-4'!C22, "")</f>
        <v>เด็กชายธนภัทร บุญส่ง</v>
      </c>
      <c r="D22" s="43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143">
        <f>IF('5-8'!A22="","",COUNTIF(E22:AB22,"/"))</f>
        <v>0</v>
      </c>
      <c r="AD22" s="143">
        <f>IF('5-8'!A22="","",COUNTIF(E22:AB22,"ล"))</f>
        <v>0</v>
      </c>
      <c r="AE22" s="143">
        <f>IF('5-8'!A22="","",COUNTIF(E22:AB22,"ข"))</f>
        <v>0</v>
      </c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</row>
    <row r="23" spans="1:62" ht="12" customHeight="1" x14ac:dyDescent="0.2">
      <c r="A23" s="46">
        <f>IF('1-4'!A23&lt;&gt;"", '1-4'!A23, "")</f>
        <v>18</v>
      </c>
      <c r="B23" s="46">
        <f>IF('1-4'!A23&lt;&gt;"", '1-4'!B23, "")</f>
        <v>69018</v>
      </c>
      <c r="C23" s="28" t="str">
        <f>IF('1-4'!A23&lt;&gt;"", '1-4'!C23, "")</f>
        <v>เด็กชายธวัชชัย ใฝ่ฝัน</v>
      </c>
      <c r="D23" s="43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143">
        <f>IF('5-8'!A23="","",COUNTIF(E23:AB23,"/"))</f>
        <v>0</v>
      </c>
      <c r="AD23" s="143">
        <f>IF('5-8'!A23="","",COUNTIF(E23:AB23,"ล"))</f>
        <v>0</v>
      </c>
      <c r="AE23" s="143">
        <f>IF('5-8'!A23="","",COUNTIF(E23:AB23,"ข"))</f>
        <v>0</v>
      </c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</row>
    <row r="24" spans="1:62" ht="12" customHeight="1" x14ac:dyDescent="0.2">
      <c r="A24" s="46">
        <f>IF('1-4'!A24&lt;&gt;"", '1-4'!A24, "")</f>
        <v>19</v>
      </c>
      <c r="B24" s="46">
        <f>IF('1-4'!A24&lt;&gt;"", '1-4'!B24, "")</f>
        <v>69019</v>
      </c>
      <c r="C24" s="28" t="str">
        <f>IF('1-4'!A24&lt;&gt;"", '1-4'!C24, "")</f>
        <v>เด็กชายธีรทัศน์ ยิ่งยืน</v>
      </c>
      <c r="D24" s="43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143">
        <f>IF('5-8'!A24="","",COUNTIF(E24:AB24,"/"))</f>
        <v>0</v>
      </c>
      <c r="AD24" s="143">
        <f>IF('5-8'!A24="","",COUNTIF(E24:AB24,"ล"))</f>
        <v>0</v>
      </c>
      <c r="AE24" s="143">
        <f>IF('5-8'!A24="","",COUNTIF(E24:AB24,"ข"))</f>
        <v>0</v>
      </c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</row>
    <row r="25" spans="1:62" ht="12" customHeight="1" x14ac:dyDescent="0.2">
      <c r="A25" s="46">
        <f>IF('1-4'!A25&lt;&gt;"", '1-4'!A25, "")</f>
        <v>20</v>
      </c>
      <c r="B25" s="46">
        <f>IF('1-4'!A25&lt;&gt;"", '1-4'!B25, "")</f>
        <v>69020</v>
      </c>
      <c r="C25" s="28" t="str">
        <f>IF('1-4'!A25&lt;&gt;"", '1-4'!C25, "")</f>
        <v>เด็กชายนันทวัฒน์ เกิดโชค</v>
      </c>
      <c r="D25" s="43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143">
        <f>IF('5-8'!A25="","",COUNTIF(E25:AB25,"/"))</f>
        <v>0</v>
      </c>
      <c r="AD25" s="143">
        <f>IF('5-8'!A25="","",COUNTIF(E25:AB25,"ล"))</f>
        <v>0</v>
      </c>
      <c r="AE25" s="143">
        <f>IF('5-8'!A25="","",COUNTIF(E25:AB25,"ข"))</f>
        <v>0</v>
      </c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</row>
    <row r="26" spans="1:62" ht="12" customHeight="1" x14ac:dyDescent="0.2">
      <c r="A26" s="46">
        <f>IF('1-4'!A26&lt;&gt;"", '1-4'!A26, "")</f>
        <v>21</v>
      </c>
      <c r="B26" s="46">
        <f>IF('1-4'!A26&lt;&gt;"", '1-4'!B26, "")</f>
        <v>69021</v>
      </c>
      <c r="C26" s="28" t="str">
        <f>IF('1-4'!A26&lt;&gt;"", '1-4'!C26, "")</f>
        <v>เด็กชายนิธิกร คงทน</v>
      </c>
      <c r="D26" s="43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143">
        <f>IF('5-8'!A26="","",COUNTIF(E26:AB26,"/"))</f>
        <v>0</v>
      </c>
      <c r="AD26" s="143">
        <f>IF('5-8'!A26="","",COUNTIF(E26:AB26,"ล"))</f>
        <v>0</v>
      </c>
      <c r="AE26" s="143">
        <f>IF('5-8'!A26="","",COUNTIF(E26:AB26,"ข"))</f>
        <v>0</v>
      </c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</row>
    <row r="27" spans="1:62" ht="12" customHeight="1" x14ac:dyDescent="0.2">
      <c r="A27" s="46">
        <f>IF('1-4'!A27&lt;&gt;"", '1-4'!A27, "")</f>
        <v>22</v>
      </c>
      <c r="B27" s="46">
        <f>IF('1-4'!A27&lt;&gt;"", '1-4'!B27, "")</f>
        <v>69022</v>
      </c>
      <c r="C27" s="28" t="str">
        <f>IF('1-4'!A27&lt;&gt;"", '1-4'!C27, "")</f>
        <v>เด็กชายปกรณ์ เพียรพยายาม</v>
      </c>
      <c r="D27" s="43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143">
        <f>IF('5-8'!A27="","",COUNTIF(E27:AB27,"/"))</f>
        <v>0</v>
      </c>
      <c r="AD27" s="143">
        <f>IF('5-8'!A27="","",COUNTIF(E27:AB27,"ล"))</f>
        <v>0</v>
      </c>
      <c r="AE27" s="143">
        <f>IF('5-8'!A27="","",COUNTIF(E27:AB27,"ข"))</f>
        <v>0</v>
      </c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</row>
    <row r="28" spans="1:62" ht="12" customHeight="1" x14ac:dyDescent="0.2">
      <c r="A28" s="46">
        <f>IF('1-4'!A28&lt;&gt;"", '1-4'!A28, "")</f>
        <v>23</v>
      </c>
      <c r="B28" s="46">
        <f>IF('1-4'!A28&lt;&gt;"", '1-4'!B28, "")</f>
        <v>69023</v>
      </c>
      <c r="C28" s="28" t="str">
        <f>IF('1-4'!A28&lt;&gt;"", '1-4'!C28, "")</f>
        <v>เด็กชายปฏิพล แก้ววิจิตร</v>
      </c>
      <c r="D28" s="43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143">
        <f>IF('5-8'!A28="","",COUNTIF(E28:AB28,"/"))</f>
        <v>0</v>
      </c>
      <c r="AD28" s="143">
        <f>IF('5-8'!A28="","",COUNTIF(E28:AB28,"ล"))</f>
        <v>0</v>
      </c>
      <c r="AE28" s="143">
        <f>IF('5-8'!A28="","",COUNTIF(E28:AB28,"ข"))</f>
        <v>0</v>
      </c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</row>
    <row r="29" spans="1:62" ht="12" customHeight="1" x14ac:dyDescent="0.2">
      <c r="A29" s="46">
        <f>IF('1-4'!A29&lt;&gt;"", '1-4'!A29, "")</f>
        <v>24</v>
      </c>
      <c r="B29" s="46">
        <f>IF('1-4'!A29&lt;&gt;"", '1-4'!B29, "")</f>
        <v>69024</v>
      </c>
      <c r="C29" s="28" t="str">
        <f>IF('1-4'!A29&lt;&gt;"", '1-4'!C29, "")</f>
        <v>เด็กชายปณิธาน มั่นคง</v>
      </c>
      <c r="D29" s="43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143">
        <f>IF('5-8'!A29="","",COUNTIF(E29:AB29,"/"))</f>
        <v>0</v>
      </c>
      <c r="AD29" s="143">
        <f>IF('5-8'!A29="","",COUNTIF(E29:AB29,"ล"))</f>
        <v>0</v>
      </c>
      <c r="AE29" s="143">
        <f>IF('5-8'!A29="","",COUNTIF(E29:AB29,"ข"))</f>
        <v>0</v>
      </c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</row>
    <row r="30" spans="1:62" ht="12" customHeight="1" x14ac:dyDescent="0.2">
      <c r="A30" s="46">
        <f>IF('1-4'!A30&lt;&gt;"", '1-4'!A30, "")</f>
        <v>25</v>
      </c>
      <c r="B30" s="46">
        <f>IF('1-4'!A30&lt;&gt;"", '1-4'!B30, "")</f>
        <v>69025</v>
      </c>
      <c r="C30" s="28" t="str">
        <f>IF('1-4'!A30&lt;&gt;"", '1-4'!C30, "")</f>
        <v>เด็กชายพงศธร ใจบุญ</v>
      </c>
      <c r="D30" s="43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143">
        <f>IF('5-8'!A30="","",COUNTIF(E30:AB30,"/"))</f>
        <v>0</v>
      </c>
      <c r="AD30" s="143">
        <f>IF('5-8'!A30="","",COUNTIF(E30:AB30,"ล"))</f>
        <v>0</v>
      </c>
      <c r="AE30" s="143">
        <f>IF('5-8'!A30="","",COUNTIF(E30:AB30,"ข"))</f>
        <v>0</v>
      </c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</row>
    <row r="31" spans="1:62" ht="12" customHeight="1" x14ac:dyDescent="0.2">
      <c r="A31" s="46">
        <f>IF('1-4'!A31&lt;&gt;"", '1-4'!A31, "")</f>
        <v>26</v>
      </c>
      <c r="B31" s="46">
        <f>IF('1-4'!A31&lt;&gt;"", '1-4'!B31, "")</f>
        <v>69026</v>
      </c>
      <c r="C31" s="28" t="str">
        <f>IF('1-4'!A31&lt;&gt;"", '1-4'!C31, "")</f>
        <v>เด็กชายพรหมมินทร์ แสงจันทร์</v>
      </c>
      <c r="D31" s="43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143">
        <f>IF('5-8'!A31="","",COUNTIF(E31:AB31,"/"))</f>
        <v>0</v>
      </c>
      <c r="AD31" s="143">
        <f>IF('5-8'!A31="","",COUNTIF(E31:AB31,"ล"))</f>
        <v>0</v>
      </c>
      <c r="AE31" s="143">
        <f>IF('5-8'!A31="","",COUNTIF(E31:AB31,"ข"))</f>
        <v>0</v>
      </c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</row>
    <row r="32" spans="1:62" ht="12" customHeight="1" x14ac:dyDescent="0.2">
      <c r="A32" s="46">
        <f>IF('1-4'!A32&lt;&gt;"", '1-4'!A32, "")</f>
        <v>27</v>
      </c>
      <c r="B32" s="46">
        <f>IF('1-4'!A32&lt;&gt;"", '1-4'!B32, "")</f>
        <v>69027</v>
      </c>
      <c r="C32" s="28" t="str">
        <f>IF('1-4'!A32&lt;&gt;"", '1-4'!C32, "")</f>
        <v>เด็กชายพลากร อรุณสวัสดิ์</v>
      </c>
      <c r="D32" s="43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143">
        <f>IF('5-8'!A32="","",COUNTIF(E32:AB32,"/"))</f>
        <v>0</v>
      </c>
      <c r="AD32" s="143">
        <f>IF('5-8'!A32="","",COUNTIF(E32:AB32,"ล"))</f>
        <v>0</v>
      </c>
      <c r="AE32" s="143">
        <f>IF('5-8'!A32="","",COUNTIF(E32:AB32,"ข"))</f>
        <v>0</v>
      </c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</row>
    <row r="33" spans="1:62" ht="12" customHeight="1" x14ac:dyDescent="0.2">
      <c r="A33" s="46">
        <f>IF('1-4'!A33&lt;&gt;"", '1-4'!A33, "")</f>
        <v>28</v>
      </c>
      <c r="B33" s="46">
        <f>IF('1-4'!A33&lt;&gt;"", '1-4'!B33, "")</f>
        <v>69028</v>
      </c>
      <c r="C33" s="28" t="str">
        <f>IF('1-4'!A33&lt;&gt;"", '1-4'!C33, "")</f>
        <v>เด็กชายพิพัฒน์ วงศ์คำ</v>
      </c>
      <c r="D33" s="43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143">
        <f>IF('5-8'!A33="","",COUNTIF(E33:AB33,"/"))</f>
        <v>0</v>
      </c>
      <c r="AD33" s="143">
        <f>IF('5-8'!A33="","",COUNTIF(E33:AB33,"ล"))</f>
        <v>0</v>
      </c>
      <c r="AE33" s="143">
        <f>IF('5-8'!A33="","",COUNTIF(E33:AB33,"ข"))</f>
        <v>0</v>
      </c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</row>
    <row r="34" spans="1:62" ht="12" customHeight="1" x14ac:dyDescent="0.2">
      <c r="A34" s="46">
        <f>IF('1-4'!A34&lt;&gt;"", '1-4'!A34, "")</f>
        <v>29</v>
      </c>
      <c r="B34" s="46">
        <f>IF('1-4'!A34&lt;&gt;"", '1-4'!B34, "")</f>
        <v>69029</v>
      </c>
      <c r="C34" s="28" t="str">
        <f>IF('1-4'!A34&lt;&gt;"", '1-4'!C34, "")</f>
        <v>เด็กชายพีรพล พงษ์ศิริ</v>
      </c>
      <c r="D34" s="43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143">
        <f>IF('5-8'!A34="","",COUNTIF(E34:AB34,"/"))</f>
        <v>0</v>
      </c>
      <c r="AD34" s="143">
        <f>IF('5-8'!A34="","",COUNTIF(E34:AB34,"ล"))</f>
        <v>0</v>
      </c>
      <c r="AE34" s="143">
        <f>IF('5-8'!A34="","",COUNTIF(E34:AB34,"ข"))</f>
        <v>0</v>
      </c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</row>
    <row r="35" spans="1:62" ht="12" customHeight="1" x14ac:dyDescent="0.2">
      <c r="A35" s="46">
        <f>IF('1-4'!A35&lt;&gt;"", '1-4'!A35, "")</f>
        <v>30</v>
      </c>
      <c r="B35" s="46">
        <f>IF('1-4'!A35&lt;&gt;"", '1-4'!B35, "")</f>
        <v>69030</v>
      </c>
      <c r="C35" s="28" t="str">
        <f>IF('1-4'!A35&lt;&gt;"", '1-4'!C35, "")</f>
        <v>เด็กชายภานุพงศ์ ศรีเมือง</v>
      </c>
      <c r="D35" s="43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143">
        <f>IF('5-8'!A35="","",COUNTIF(E35:AB35,"/"))</f>
        <v>0</v>
      </c>
      <c r="AD35" s="143">
        <f>IF('5-8'!A35="","",COUNTIF(E35:AB35,"ล"))</f>
        <v>0</v>
      </c>
      <c r="AE35" s="143">
        <f>IF('5-8'!A35="","",COUNTIF(E35:AB35,"ข"))</f>
        <v>0</v>
      </c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</row>
    <row r="36" spans="1:62" ht="12" customHeight="1" x14ac:dyDescent="0.2">
      <c r="A36" s="46">
        <f>IF('1-4'!A36&lt;&gt;"", '1-4'!A36, "")</f>
        <v>31</v>
      </c>
      <c r="B36" s="46">
        <f>IF('1-4'!A36&lt;&gt;"", '1-4'!B36, "")</f>
        <v>69031</v>
      </c>
      <c r="C36" s="28" t="str">
        <f>IF('1-4'!A36&lt;&gt;"", '1-4'!C36, "")</f>
        <v>เด็กชายภูมินทร์ อุดมสุข</v>
      </c>
      <c r="D36" s="43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143">
        <f>IF('5-8'!A36="","",COUNTIF(E36:AB36,"/"))</f>
        <v>0</v>
      </c>
      <c r="AD36" s="143">
        <f>IF('5-8'!A36="","",COUNTIF(E36:AB36,"ล"))</f>
        <v>0</v>
      </c>
      <c r="AE36" s="143">
        <f>IF('5-8'!A36="","",COUNTIF(E36:AB36,"ข"))</f>
        <v>0</v>
      </c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</row>
    <row r="37" spans="1:62" ht="12" customHeight="1" x14ac:dyDescent="0.2">
      <c r="A37" s="46">
        <f>IF('1-4'!A37&lt;&gt;"", '1-4'!A37, "")</f>
        <v>32</v>
      </c>
      <c r="B37" s="46">
        <f>IF('1-4'!A37&lt;&gt;"", '1-4'!B37, "")</f>
        <v>69032</v>
      </c>
      <c r="C37" s="28" t="str">
        <f>IF('1-4'!A37&lt;&gt;"", '1-4'!C37, "")</f>
        <v>เด็กชายมนัสวิน รุ่งเรือง</v>
      </c>
      <c r="D37" s="43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143">
        <f>IF('5-8'!A37="","",COUNTIF(E37:AB37,"/"))</f>
        <v>0</v>
      </c>
      <c r="AD37" s="143">
        <f>IF('5-8'!A37="","",COUNTIF(E37:AB37,"ล"))</f>
        <v>0</v>
      </c>
      <c r="AE37" s="143">
        <f>IF('5-8'!A37="","",COUNTIF(E37:AB37,"ข"))</f>
        <v>0</v>
      </c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</row>
    <row r="38" spans="1:62" ht="12" customHeight="1" x14ac:dyDescent="0.2">
      <c r="A38" s="46">
        <f>IF('1-4'!A38&lt;&gt;"", '1-4'!A38, "")</f>
        <v>33</v>
      </c>
      <c r="B38" s="46">
        <f>IF('1-4'!A38&lt;&gt;"", '1-4'!B38, "")</f>
        <v>69033</v>
      </c>
      <c r="C38" s="28" t="str">
        <f>IF('1-4'!A38&lt;&gt;"", '1-4'!C38, "")</f>
        <v>เด็กชายเมธาสิทธิ์ กิจเจริญ</v>
      </c>
      <c r="D38" s="43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143">
        <f>IF('5-8'!A38="","",COUNTIF(E38:AB38,"/"))</f>
        <v>0</v>
      </c>
      <c r="AD38" s="143">
        <f>IF('5-8'!A38="","",COUNTIF(E38:AB38,"ล"))</f>
        <v>0</v>
      </c>
      <c r="AE38" s="143">
        <f>IF('5-8'!A38="","",COUNTIF(E38:AB38,"ข"))</f>
        <v>0</v>
      </c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</row>
    <row r="39" spans="1:62" ht="12" customHeight="1" x14ac:dyDescent="0.2">
      <c r="A39" s="46">
        <f>IF('1-4'!A39&lt;&gt;"", '1-4'!A39, "")</f>
        <v>34</v>
      </c>
      <c r="B39" s="46">
        <f>IF('1-4'!A39&lt;&gt;"", '1-4'!B39, "")</f>
        <v>69034</v>
      </c>
      <c r="C39" s="28" t="str">
        <f>IF('1-4'!A39&lt;&gt;"", '1-4'!C39, "")</f>
        <v>เด็กชายรชต พัฒนสิน</v>
      </c>
      <c r="D39" s="43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143">
        <f>IF('5-8'!A39="","",COUNTIF(E39:AB39,"/"))</f>
        <v>0</v>
      </c>
      <c r="AD39" s="143">
        <f>IF('5-8'!A39="","",COUNTIF(E39:AB39,"ล"))</f>
        <v>0</v>
      </c>
      <c r="AE39" s="143">
        <f>IF('5-8'!A39="","",COUNTIF(E39:AB39,"ข"))</f>
        <v>0</v>
      </c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</row>
    <row r="40" spans="1:62" ht="12" customHeight="1" x14ac:dyDescent="0.2">
      <c r="A40" s="46">
        <f>IF('1-4'!A40&lt;&gt;"", '1-4'!A40, "")</f>
        <v>35</v>
      </c>
      <c r="B40" s="46">
        <f>IF('1-4'!A40&lt;&gt;"", '1-4'!B40, "")</f>
        <v>69035</v>
      </c>
      <c r="C40" s="28" t="str">
        <f>IF('1-4'!A40&lt;&gt;"", '1-4'!C40, "")</f>
        <v>เด็กชายรณกร นามสกุลดี</v>
      </c>
      <c r="D40" s="43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143">
        <f>IF('5-8'!A40="","",COUNTIF(E40:AB40,"/"))</f>
        <v>0</v>
      </c>
      <c r="AD40" s="143">
        <f>IF('5-8'!A40="","",COUNTIF(E40:AB40,"ล"))</f>
        <v>0</v>
      </c>
      <c r="AE40" s="143">
        <f>IF('5-8'!A40="","",COUNTIF(E40:AB40,"ข"))</f>
        <v>0</v>
      </c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</row>
    <row r="41" spans="1:62" ht="12" customHeight="1" x14ac:dyDescent="0.2">
      <c r="A41" s="46">
        <f>IF('1-4'!A41&lt;&gt;"", '1-4'!A41, "")</f>
        <v>36</v>
      </c>
      <c r="B41" s="46">
        <f>IF('1-4'!A41&lt;&gt;"", '1-4'!B41, "")</f>
        <v>69036</v>
      </c>
      <c r="C41" s="28" t="str">
        <f>IF('1-4'!A41&lt;&gt;"", '1-4'!C41, "")</f>
        <v>เด็กชายวรวุฒิ สดใส</v>
      </c>
      <c r="D41" s="43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143">
        <f>IF('5-8'!A41="","",COUNTIF(E41:AB41,"/"))</f>
        <v>0</v>
      </c>
      <c r="AD41" s="143">
        <f>IF('5-8'!A41="","",COUNTIF(E41:AB41,"ล"))</f>
        <v>0</v>
      </c>
      <c r="AE41" s="143">
        <f>IF('5-8'!A41="","",COUNTIF(E41:AB41,"ข"))</f>
        <v>0</v>
      </c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</row>
    <row r="42" spans="1:62" ht="12" customHeight="1" x14ac:dyDescent="0.2">
      <c r="A42" s="46">
        <f>IF('1-4'!A42&lt;&gt;"", '1-4'!A42, "")</f>
        <v>37</v>
      </c>
      <c r="B42" s="46">
        <f>IF('1-4'!A42&lt;&gt;"", '1-4'!B42, "")</f>
        <v>69037</v>
      </c>
      <c r="C42" s="28" t="str">
        <f>IF('1-4'!A42&lt;&gt;"", '1-4'!C42, "")</f>
        <v>เด็กชายวัชระ วิเชียร</v>
      </c>
      <c r="D42" s="43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143">
        <f>IF('5-8'!A42="","",COUNTIF(E42:AB42,"/"))</f>
        <v>0</v>
      </c>
      <c r="AD42" s="143">
        <f>IF('5-8'!A42="","",COUNTIF(E42:AB42,"ล"))</f>
        <v>0</v>
      </c>
      <c r="AE42" s="143">
        <f>IF('5-8'!A42="","",COUNTIF(E42:AB42,"ข"))</f>
        <v>0</v>
      </c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</row>
    <row r="43" spans="1:62" ht="12" customHeight="1" x14ac:dyDescent="0.2">
      <c r="A43" s="46">
        <f>IF('1-4'!A43&lt;&gt;"", '1-4'!A43, "")</f>
        <v>38</v>
      </c>
      <c r="B43" s="46">
        <f>IF('1-4'!A43&lt;&gt;"", '1-4'!B43, "")</f>
        <v>69038</v>
      </c>
      <c r="C43" s="28" t="str">
        <f>IF('1-4'!A43&lt;&gt;"", '1-4'!C43, "")</f>
        <v>เด็กชายวิทวัส พรหมเดช</v>
      </c>
      <c r="D43" s="43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143">
        <f>IF('5-8'!A43="","",COUNTIF(E43:AB43,"/"))</f>
        <v>0</v>
      </c>
      <c r="AD43" s="143">
        <f>IF('5-8'!A43="","",COUNTIF(E43:AB43,"ล"))</f>
        <v>0</v>
      </c>
      <c r="AE43" s="143">
        <f>IF('5-8'!A43="","",COUNTIF(E43:AB43,"ข"))</f>
        <v>0</v>
      </c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</row>
    <row r="44" spans="1:62" ht="12" customHeight="1" x14ac:dyDescent="0.2">
      <c r="A44" s="46">
        <f>IF('1-4'!A44&lt;&gt;"", '1-4'!A44, "")</f>
        <v>39</v>
      </c>
      <c r="B44" s="46">
        <f>IF('1-4'!A44&lt;&gt;"", '1-4'!B44, "")</f>
        <v>69039</v>
      </c>
      <c r="C44" s="28" t="str">
        <f>IF('1-4'!A44&lt;&gt;"", '1-4'!C44, "")</f>
        <v>เด็กชายวีรภัทร จิตต์มั่นคง</v>
      </c>
      <c r="D44" s="43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143">
        <f>IF('5-8'!A44="","",COUNTIF(E44:AB44,"/"))</f>
        <v>0</v>
      </c>
      <c r="AD44" s="143">
        <f>IF('5-8'!A44="","",COUNTIF(E44:AB44,"ล"))</f>
        <v>0</v>
      </c>
      <c r="AE44" s="143">
        <f>IF('5-8'!A44="","",COUNTIF(E44:AB44,"ข"))</f>
        <v>0</v>
      </c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</row>
    <row r="45" spans="1:62" ht="12" customHeight="1" x14ac:dyDescent="0.2">
      <c r="A45" s="46">
        <f>IF('1-4'!A45&lt;&gt;"", '1-4'!A45, "")</f>
        <v>40</v>
      </c>
      <c r="B45" s="46">
        <f>IF('1-4'!A45&lt;&gt;"", '1-4'!B45, "")</f>
        <v>69040</v>
      </c>
      <c r="C45" s="28" t="str">
        <f>IF('1-4'!A45&lt;&gt;"", '1-4'!C45, "")</f>
        <v>เด็กชายศุภณัฐ ขยันหา</v>
      </c>
      <c r="D45" s="43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143">
        <f>IF('5-8'!A45="","",COUNTIF(E45:AB45,"/"))</f>
        <v>0</v>
      </c>
      <c r="AD45" s="143">
        <f>IF('5-8'!A45="","",COUNTIF(E45:AB45,"ล"))</f>
        <v>0</v>
      </c>
      <c r="AE45" s="143">
        <f>IF('5-8'!A45="","",COUNTIF(E45:AB45,"ข"))</f>
        <v>0</v>
      </c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</row>
    <row r="46" spans="1:62" ht="12" customHeight="1" x14ac:dyDescent="0.2">
      <c r="A46" s="46">
        <f>IF('1-4'!A46&lt;&gt;"", '1-4'!A46, "")</f>
        <v>41</v>
      </c>
      <c r="B46" s="46">
        <f>IF('1-4'!A46&lt;&gt;"", '1-4'!B46, "")</f>
        <v>69041</v>
      </c>
      <c r="C46" s="28" t="str">
        <f>IF('1-4'!A46&lt;&gt;"", '1-4'!C46, "")</f>
        <v>เด็กชายสิทธิโชค ยิ้มสู้</v>
      </c>
      <c r="D46" s="43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143">
        <f>IF('5-8'!A46="","",COUNTIF(E46:AB46,"/"))</f>
        <v>0</v>
      </c>
      <c r="AD46" s="143">
        <f>IF('5-8'!A46="","",COUNTIF(E46:AB46,"ล"))</f>
        <v>0</v>
      </c>
      <c r="AE46" s="143">
        <f>IF('5-8'!A46="","",COUNTIF(E46:AB46,"ข"))</f>
        <v>0</v>
      </c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</row>
    <row r="47" spans="1:62" ht="12" customHeight="1" x14ac:dyDescent="0.2">
      <c r="A47" s="46">
        <f>IF('1-4'!A47&lt;&gt;"", '1-4'!A47, "")</f>
        <v>42</v>
      </c>
      <c r="B47" s="46">
        <f>IF('1-4'!A47&lt;&gt;"", '1-4'!B47, "")</f>
        <v>69042</v>
      </c>
      <c r="C47" s="28" t="str">
        <f>IF('1-4'!A47&lt;&gt;"", '1-4'!C47, "")</f>
        <v>เด็กชายสรวิชญ์ เก่งกล้า</v>
      </c>
      <c r="D47" s="43"/>
      <c r="E47" s="44"/>
      <c r="F47" s="44"/>
      <c r="G47" s="44"/>
      <c r="H47" s="44"/>
      <c r="I47" s="44"/>
      <c r="J47" s="44"/>
      <c r="K47" s="44"/>
      <c r="L47" s="21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143">
        <f>IF('5-8'!A47="","",COUNTIF(E47:AB47,"/"))</f>
        <v>0</v>
      </c>
      <c r="AD47" s="143">
        <f>IF('5-8'!A47="","",COUNTIF(E47:AB47,"ล"))</f>
        <v>0</v>
      </c>
      <c r="AE47" s="143">
        <f>IF('5-8'!A47="","",COUNTIF(E47:AB47,"ข"))</f>
        <v>0</v>
      </c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</row>
    <row r="48" spans="1:62" ht="12" customHeight="1" x14ac:dyDescent="0.2">
      <c r="A48" s="46">
        <f>IF('1-4'!A48&lt;&gt;"", '1-4'!A48, "")</f>
        <v>43</v>
      </c>
      <c r="B48" s="46">
        <f>IF('1-4'!A48&lt;&gt;"", '1-4'!B48, "")</f>
        <v>69043</v>
      </c>
      <c r="C48" s="28" t="str">
        <f>IF('1-4'!A48&lt;&gt;"", '1-4'!C48, "")</f>
        <v>เด็กชายอนันต์ ทรงพลัง</v>
      </c>
      <c r="D48" s="43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143">
        <f>IF('5-8'!A48="","",COUNTIF(E48:AB48,"/"))</f>
        <v>0</v>
      </c>
      <c r="AD48" s="143">
        <f>IF('5-8'!A48="","",COUNTIF(E48:AB48,"ล"))</f>
        <v>0</v>
      </c>
      <c r="AE48" s="143">
        <f>IF('5-8'!A48="","",COUNTIF(E48:AB48,"ข"))</f>
        <v>0</v>
      </c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</row>
    <row r="49" spans="1:62" ht="12" customHeight="1" x14ac:dyDescent="0.2">
      <c r="A49" s="46">
        <f>IF('1-4'!A49&lt;&gt;"", '1-4'!A49, "")</f>
        <v>44</v>
      </c>
      <c r="B49" s="46">
        <f>IF('1-4'!A49&lt;&gt;"", '1-4'!B49, "")</f>
        <v>69044</v>
      </c>
      <c r="C49" s="28" t="str">
        <f>IF('1-4'!A49&lt;&gt;"", '1-4'!C49, "")</f>
        <v>เด็กชายอภิวัฒน์ แสนสุข</v>
      </c>
      <c r="D49" s="43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143">
        <f>IF('5-8'!A49="","",COUNTIF(E49:AB49,"/"))</f>
        <v>0</v>
      </c>
      <c r="AD49" s="143">
        <f>IF('5-8'!A49="","",COUNTIF(E49:AB49,"ล"))</f>
        <v>0</v>
      </c>
      <c r="AE49" s="143">
        <f>IF('5-8'!A49="","",COUNTIF(E49:AB49,"ข"))</f>
        <v>0</v>
      </c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</row>
    <row r="50" spans="1:62" ht="12" customHeight="1" x14ac:dyDescent="0.2">
      <c r="A50" s="46">
        <f>IF('1-4'!A50&lt;&gt;"", '1-4'!A50, "")</f>
        <v>45</v>
      </c>
      <c r="B50" s="46">
        <f>IF('1-4'!A50&lt;&gt;"", '1-4'!B50, "")</f>
        <v>69046</v>
      </c>
      <c r="C50" s="28" t="str">
        <f>IF('1-4'!A50&lt;&gt;"", '1-4'!C50, "")</f>
        <v>เด็กชายอัครพล บุญประคอง</v>
      </c>
      <c r="D50" s="43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143">
        <f>IF('5-8'!A50="","",COUNTIF(E50:AB50,"/"))</f>
        <v>0</v>
      </c>
      <c r="AD50" s="143">
        <f>IF('5-8'!A50="","",COUNTIF(E50:AB50,"ล"))</f>
        <v>0</v>
      </c>
      <c r="AE50" s="143">
        <f>IF('5-8'!A50="","",COUNTIF(E50:AB50,"ข"))</f>
        <v>0</v>
      </c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</row>
    <row r="51" spans="1:62" ht="16.5" x14ac:dyDescent="0.35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</row>
    <row r="52" spans="1:62" ht="16.5" x14ac:dyDescent="0.35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</row>
    <row r="53" spans="1:62" ht="16.5" x14ac:dyDescent="0.35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</row>
    <row r="54" spans="1:62" ht="16.5" x14ac:dyDescent="0.35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</row>
    <row r="55" spans="1:62" ht="16.5" x14ac:dyDescent="0.35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</row>
    <row r="56" spans="1:62" ht="16.5" x14ac:dyDescent="0.35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</row>
    <row r="57" spans="1:62" ht="16.5" x14ac:dyDescent="0.35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</row>
    <row r="58" spans="1:62" ht="16.5" x14ac:dyDescent="0.35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</row>
    <row r="59" spans="1:62" ht="16.5" x14ac:dyDescent="0.35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</row>
    <row r="60" spans="1:62" ht="16.5" x14ac:dyDescent="0.35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</row>
    <row r="61" spans="1:62" ht="16.5" x14ac:dyDescent="0.35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</row>
    <row r="62" spans="1:62" ht="16.5" x14ac:dyDescent="0.35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</row>
    <row r="63" spans="1:62" ht="16.5" x14ac:dyDescent="0.35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</row>
    <row r="64" spans="1:62" ht="16.5" x14ac:dyDescent="0.35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</row>
    <row r="65" spans="1:62" ht="16.5" x14ac:dyDescent="0.35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</row>
    <row r="66" spans="1:62" ht="16.5" x14ac:dyDescent="0.35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</row>
    <row r="67" spans="1:62" ht="16.5" x14ac:dyDescent="0.35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</row>
    <row r="68" spans="1:62" ht="16.5" x14ac:dyDescent="0.35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</row>
    <row r="69" spans="1:62" ht="16.5" x14ac:dyDescent="0.35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</row>
    <row r="70" spans="1:62" ht="16.5" x14ac:dyDescent="0.35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</row>
    <row r="71" spans="1:62" ht="16.5" x14ac:dyDescent="0.35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</row>
    <row r="72" spans="1:62" ht="16.5" x14ac:dyDescent="0.35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</row>
    <row r="73" spans="1:62" ht="16.5" x14ac:dyDescent="0.35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</row>
    <row r="74" spans="1:62" ht="16.5" x14ac:dyDescent="0.35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</row>
    <row r="75" spans="1:62" ht="16.5" x14ac:dyDescent="0.35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</row>
    <row r="76" spans="1:62" ht="16.5" x14ac:dyDescent="0.35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</row>
    <row r="77" spans="1:62" ht="16.5" x14ac:dyDescent="0.35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</row>
    <row r="78" spans="1:62" ht="16.5" x14ac:dyDescent="0.35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</row>
    <row r="79" spans="1:62" ht="16.5" x14ac:dyDescent="0.35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</row>
    <row r="80" spans="1:62" ht="16.5" x14ac:dyDescent="0.35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</row>
    <row r="81" spans="1:62" ht="16.5" x14ac:dyDescent="0.35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</row>
    <row r="82" spans="1:62" ht="16.5" x14ac:dyDescent="0.35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</row>
    <row r="83" spans="1:62" ht="16.5" x14ac:dyDescent="0.35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</row>
    <row r="84" spans="1:62" ht="16.5" x14ac:dyDescent="0.35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</row>
    <row r="85" spans="1:62" ht="16.5" x14ac:dyDescent="0.35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</row>
    <row r="86" spans="1:62" ht="16.5" x14ac:dyDescent="0.35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</row>
    <row r="87" spans="1:62" ht="16.5" x14ac:dyDescent="0.35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</row>
    <row r="88" spans="1:62" ht="16.5" x14ac:dyDescent="0.35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</row>
    <row r="89" spans="1:62" ht="16.5" x14ac:dyDescent="0.35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</row>
    <row r="90" spans="1:62" ht="16.5" x14ac:dyDescent="0.35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</row>
    <row r="91" spans="1:62" ht="16.5" x14ac:dyDescent="0.35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</row>
    <row r="92" spans="1:62" ht="16.5" x14ac:dyDescent="0.35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</row>
    <row r="93" spans="1:62" ht="16.5" x14ac:dyDescent="0.35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</row>
    <row r="94" spans="1:62" ht="16.5" x14ac:dyDescent="0.35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</row>
    <row r="95" spans="1:62" ht="16.5" x14ac:dyDescent="0.35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</row>
    <row r="96" spans="1:62" ht="16.5" x14ac:dyDescent="0.35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</row>
    <row r="97" spans="1:62" ht="16.5" x14ac:dyDescent="0.35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</row>
    <row r="98" spans="1:62" ht="16.5" x14ac:dyDescent="0.35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</row>
    <row r="99" spans="1:62" ht="16.5" x14ac:dyDescent="0.35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</row>
    <row r="100" spans="1:62" ht="16.5" x14ac:dyDescent="0.35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</row>
    <row r="101" spans="1:62" ht="16.5" x14ac:dyDescent="0.35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</row>
    <row r="102" spans="1:62" ht="16.5" x14ac:dyDescent="0.35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</row>
    <row r="103" spans="1:62" ht="16.5" x14ac:dyDescent="0.35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</row>
    <row r="104" spans="1:62" ht="16.5" x14ac:dyDescent="0.35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</row>
    <row r="105" spans="1:62" ht="16.5" x14ac:dyDescent="0.35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</row>
    <row r="106" spans="1:62" ht="16.5" x14ac:dyDescent="0.35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</row>
    <row r="107" spans="1:62" ht="16.5" x14ac:dyDescent="0.35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</row>
    <row r="108" spans="1:62" ht="16.5" x14ac:dyDescent="0.35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</row>
    <row r="109" spans="1:62" ht="16.5" x14ac:dyDescent="0.35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</row>
    <row r="110" spans="1:62" ht="16.5" x14ac:dyDescent="0.35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</row>
    <row r="111" spans="1:62" ht="16.5" x14ac:dyDescent="0.35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</row>
    <row r="112" spans="1:62" ht="16.5" x14ac:dyDescent="0.35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</row>
    <row r="113" spans="1:62" ht="16.5" x14ac:dyDescent="0.35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</row>
    <row r="114" spans="1:62" ht="16.5" x14ac:dyDescent="0.35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</row>
    <row r="115" spans="1:62" ht="16.5" x14ac:dyDescent="0.35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</row>
    <row r="116" spans="1:62" ht="16.5" x14ac:dyDescent="0.35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</row>
    <row r="117" spans="1:62" ht="16.5" x14ac:dyDescent="0.35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</row>
    <row r="118" spans="1:62" ht="16.5" x14ac:dyDescent="0.35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</row>
    <row r="119" spans="1:62" ht="16.5" x14ac:dyDescent="0.35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</row>
    <row r="120" spans="1:62" ht="16.5" x14ac:dyDescent="0.35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</row>
    <row r="121" spans="1:62" ht="16.5" x14ac:dyDescent="0.35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</row>
    <row r="122" spans="1:62" ht="16.5" x14ac:dyDescent="0.35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</row>
    <row r="123" spans="1:62" ht="16.5" x14ac:dyDescent="0.35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</row>
    <row r="124" spans="1:62" ht="16.5" x14ac:dyDescent="0.35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</row>
    <row r="125" spans="1:62" ht="16.5" x14ac:dyDescent="0.35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</row>
    <row r="126" spans="1:62" ht="16.5" x14ac:dyDescent="0.35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</row>
    <row r="127" spans="1:62" ht="16.5" x14ac:dyDescent="0.35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</row>
    <row r="128" spans="1:62" ht="16.5" x14ac:dyDescent="0.35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</row>
    <row r="129" spans="1:62" ht="16.5" x14ac:dyDescent="0.35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</row>
    <row r="130" spans="1:62" ht="16.5" x14ac:dyDescent="0.35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</row>
    <row r="131" spans="1:62" ht="16.5" x14ac:dyDescent="0.35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</row>
    <row r="132" spans="1:62" ht="16.5" x14ac:dyDescent="0.35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</row>
    <row r="133" spans="1:62" ht="16.5" x14ac:dyDescent="0.35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</row>
    <row r="134" spans="1:62" ht="16.5" x14ac:dyDescent="0.35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</row>
    <row r="135" spans="1:62" ht="16.5" x14ac:dyDescent="0.35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</row>
    <row r="136" spans="1:62" ht="16.5" x14ac:dyDescent="0.35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</row>
    <row r="137" spans="1:62" ht="16.5" x14ac:dyDescent="0.35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</row>
    <row r="138" spans="1:62" ht="16.5" x14ac:dyDescent="0.35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</row>
    <row r="139" spans="1:62" ht="16.5" x14ac:dyDescent="0.35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</row>
    <row r="140" spans="1:62" ht="16.5" x14ac:dyDescent="0.35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</row>
    <row r="141" spans="1:62" ht="16.5" x14ac:dyDescent="0.35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</row>
    <row r="142" spans="1:62" ht="16.5" x14ac:dyDescent="0.35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</row>
    <row r="143" spans="1:62" ht="16.5" x14ac:dyDescent="0.35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</row>
    <row r="144" spans="1:62" ht="16.5" x14ac:dyDescent="0.35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</row>
    <row r="145" spans="1:62" ht="16.5" x14ac:dyDescent="0.35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</row>
    <row r="146" spans="1:62" ht="16.5" x14ac:dyDescent="0.35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</row>
    <row r="147" spans="1:62" ht="16.5" x14ac:dyDescent="0.35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</row>
    <row r="148" spans="1:62" ht="16.5" x14ac:dyDescent="0.35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</row>
    <row r="149" spans="1:62" ht="16.5" x14ac:dyDescent="0.35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</row>
    <row r="150" spans="1:62" ht="16.5" x14ac:dyDescent="0.35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</row>
    <row r="151" spans="1:62" ht="16.5" x14ac:dyDescent="0.35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</row>
    <row r="152" spans="1:62" ht="16.5" x14ac:dyDescent="0.35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</row>
    <row r="153" spans="1:62" ht="16.5" x14ac:dyDescent="0.35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</row>
    <row r="154" spans="1:62" ht="16.5" x14ac:dyDescent="0.35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</row>
    <row r="155" spans="1:62" ht="16.5" x14ac:dyDescent="0.35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</row>
    <row r="156" spans="1:62" ht="16.5" x14ac:dyDescent="0.35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</row>
    <row r="157" spans="1:62" ht="16.5" x14ac:dyDescent="0.35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</row>
    <row r="158" spans="1:62" ht="16.5" x14ac:dyDescent="0.35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</row>
    <row r="159" spans="1:62" ht="16.5" x14ac:dyDescent="0.35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</row>
    <row r="160" spans="1:62" ht="16.5" x14ac:dyDescent="0.35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</row>
  </sheetData>
  <sheetProtection algorithmName="SHA-512" hashValue="2xrh9qu+BtKkl2PXjZbSPKcs3+HKIjtIMmVzXurgZPDtmomRKINDphPabImrih1HQMVZJcJ7kqknsXuqHNEIgQ==" saltValue="Z7m7R+z+irbaEsSZhJlIpQ==" spinCount="100000" sheet="1" objects="1" scenarios="1"/>
  <mergeCells count="21">
    <mergeCell ref="AM1:AR1"/>
    <mergeCell ref="AS1:AX1"/>
    <mergeCell ref="AY1:BD1"/>
    <mergeCell ref="AC2:AE3"/>
    <mergeCell ref="AG2:AL2"/>
    <mergeCell ref="AM2:AR2"/>
    <mergeCell ref="AS2:AX2"/>
    <mergeCell ref="AY2:BD2"/>
    <mergeCell ref="AC1:AE1"/>
    <mergeCell ref="AG1:AL1"/>
    <mergeCell ref="Q1:V1"/>
    <mergeCell ref="E2:J2"/>
    <mergeCell ref="K2:P2"/>
    <mergeCell ref="Q2:V2"/>
    <mergeCell ref="W2:AB2"/>
    <mergeCell ref="W1:AB1"/>
    <mergeCell ref="A1:A4"/>
    <mergeCell ref="B1:B4"/>
    <mergeCell ref="C1:C4"/>
    <mergeCell ref="E1:J1"/>
    <mergeCell ref="K1:P1"/>
  </mergeCells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BJ160"/>
  <sheetViews>
    <sheetView topLeftCell="A40" zoomScale="120" zoomScaleNormal="120" workbookViewId="0">
      <selection activeCell="AF54" sqref="AF54"/>
    </sheetView>
  </sheetViews>
  <sheetFormatPr defaultColWidth="8.625" defaultRowHeight="17.25" x14ac:dyDescent="0.4"/>
  <cols>
    <col min="1" max="1" width="3.5" style="37" customWidth="1"/>
    <col min="2" max="2" width="6.625" style="37" customWidth="1"/>
    <col min="3" max="3" width="17.75" style="37" customWidth="1"/>
    <col min="4" max="4" width="4" style="37" customWidth="1"/>
    <col min="5" max="28" width="1.625" style="37" customWidth="1"/>
    <col min="29" max="31" width="3.5" style="37" customWidth="1"/>
    <col min="32" max="59" width="1.75" style="5" customWidth="1"/>
    <col min="60" max="16384" width="8.625" style="5"/>
  </cols>
  <sheetData>
    <row r="1" spans="1:62" s="2" customFormat="1" ht="21.75" x14ac:dyDescent="0.5">
      <c r="A1" s="200" t="s">
        <v>29</v>
      </c>
      <c r="B1" s="201" t="s">
        <v>43</v>
      </c>
      <c r="C1" s="202" t="s">
        <v>49</v>
      </c>
      <c r="D1" s="98" t="s">
        <v>111</v>
      </c>
      <c r="E1" s="203">
        <v>17</v>
      </c>
      <c r="F1" s="203"/>
      <c r="G1" s="203"/>
      <c r="H1" s="203"/>
      <c r="I1" s="203"/>
      <c r="J1" s="203"/>
      <c r="K1" s="203">
        <v>18</v>
      </c>
      <c r="L1" s="203"/>
      <c r="M1" s="203"/>
      <c r="N1" s="203"/>
      <c r="O1" s="203"/>
      <c r="P1" s="203"/>
      <c r="Q1" s="203">
        <v>19</v>
      </c>
      <c r="R1" s="203"/>
      <c r="S1" s="203"/>
      <c r="T1" s="203"/>
      <c r="U1" s="203"/>
      <c r="V1" s="203"/>
      <c r="W1" s="203">
        <v>20</v>
      </c>
      <c r="X1" s="203"/>
      <c r="Y1" s="203"/>
      <c r="Z1" s="203"/>
      <c r="AA1" s="203"/>
      <c r="AB1" s="203"/>
      <c r="AC1" s="192" t="s">
        <v>50</v>
      </c>
      <c r="AD1" s="192"/>
      <c r="AE1" s="192"/>
      <c r="AF1" s="3"/>
      <c r="AG1" s="204">
        <v>6</v>
      </c>
      <c r="AH1" s="204"/>
      <c r="AI1" s="204"/>
      <c r="AJ1" s="204"/>
      <c r="AK1" s="204"/>
      <c r="AL1" s="204"/>
      <c r="AM1" s="204">
        <v>7</v>
      </c>
      <c r="AN1" s="204"/>
      <c r="AO1" s="204"/>
      <c r="AP1" s="204"/>
      <c r="AQ1" s="204"/>
      <c r="AR1" s="204"/>
      <c r="AS1" s="204">
        <v>8</v>
      </c>
      <c r="AT1" s="204"/>
      <c r="AU1" s="204"/>
      <c r="AV1" s="204"/>
      <c r="AW1" s="204"/>
      <c r="AX1" s="204"/>
      <c r="AY1" s="204">
        <v>9</v>
      </c>
      <c r="AZ1" s="204"/>
      <c r="BA1" s="204"/>
      <c r="BB1" s="204"/>
      <c r="BC1" s="204"/>
      <c r="BD1" s="204"/>
    </row>
    <row r="2" spans="1:62" s="2" customFormat="1" ht="15.6" customHeight="1" x14ac:dyDescent="0.5">
      <c r="A2" s="200"/>
      <c r="B2" s="200"/>
      <c r="C2" s="202"/>
      <c r="D2" s="98" t="s">
        <v>25</v>
      </c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4">
        <f>COUNTIF(E4:AB4,"*")</f>
        <v>13</v>
      </c>
      <c r="AD2" s="194"/>
      <c r="AE2" s="194"/>
      <c r="AG2" s="205"/>
      <c r="AH2" s="205"/>
      <c r="AI2" s="205"/>
      <c r="AJ2" s="205"/>
      <c r="AK2" s="205"/>
      <c r="AL2" s="205"/>
      <c r="AM2" s="205"/>
      <c r="AN2" s="205"/>
      <c r="AO2" s="205"/>
      <c r="AP2" s="205"/>
      <c r="AQ2" s="205"/>
      <c r="AR2" s="205"/>
      <c r="AS2" s="205"/>
      <c r="AT2" s="205"/>
      <c r="AU2" s="205"/>
      <c r="AV2" s="205"/>
      <c r="AW2" s="205"/>
      <c r="AX2" s="205"/>
      <c r="AY2" s="205"/>
      <c r="AZ2" s="205"/>
      <c r="BA2" s="205"/>
      <c r="BB2" s="205"/>
      <c r="BC2" s="205"/>
      <c r="BD2" s="205"/>
    </row>
    <row r="3" spans="1:62" s="2" customFormat="1" ht="15" customHeight="1" x14ac:dyDescent="0.25">
      <c r="A3" s="200"/>
      <c r="B3" s="200"/>
      <c r="C3" s="202"/>
      <c r="D3" s="98" t="s">
        <v>24</v>
      </c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194"/>
      <c r="AD3" s="194"/>
      <c r="AE3" s="194"/>
    </row>
    <row r="4" spans="1:62" s="2" customFormat="1" ht="15" customHeight="1" x14ac:dyDescent="0.45">
      <c r="A4" s="200"/>
      <c r="B4" s="200"/>
      <c r="C4" s="202"/>
      <c r="D4" s="102" t="s">
        <v>48</v>
      </c>
      <c r="E4" s="103"/>
      <c r="F4" s="103"/>
      <c r="G4" s="103" t="s">
        <v>105</v>
      </c>
      <c r="H4" s="103"/>
      <c r="I4" s="103" t="s">
        <v>106</v>
      </c>
      <c r="J4" s="103"/>
      <c r="K4" s="103"/>
      <c r="L4" s="103"/>
      <c r="M4" s="103" t="s">
        <v>107</v>
      </c>
      <c r="N4" s="103"/>
      <c r="O4" s="103" t="s">
        <v>108</v>
      </c>
      <c r="P4" s="103"/>
      <c r="Q4" s="103"/>
      <c r="R4" s="103" t="s">
        <v>109</v>
      </c>
      <c r="S4" s="103" t="s">
        <v>110</v>
      </c>
      <c r="T4" s="103" t="s">
        <v>112</v>
      </c>
      <c r="U4" s="103" t="s">
        <v>113</v>
      </c>
      <c r="V4" s="103"/>
      <c r="W4" s="103" t="s">
        <v>114</v>
      </c>
      <c r="X4" s="103" t="s">
        <v>115</v>
      </c>
      <c r="Y4" s="103" t="s">
        <v>116</v>
      </c>
      <c r="Z4" s="103" t="s">
        <v>117</v>
      </c>
      <c r="AA4" s="103" t="s">
        <v>118</v>
      </c>
      <c r="AB4" s="103"/>
      <c r="AC4" s="100" t="s">
        <v>51</v>
      </c>
      <c r="AD4" s="101" t="s">
        <v>52</v>
      </c>
      <c r="AE4" s="101" t="s">
        <v>53</v>
      </c>
    </row>
    <row r="5" spans="1:62" s="2" customFormat="1" ht="3" hidden="1" customHeight="1" x14ac:dyDescent="0.45">
      <c r="A5" s="47"/>
      <c r="B5" s="52"/>
      <c r="C5" s="47"/>
      <c r="D5" s="23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22"/>
      <c r="AA5" s="22"/>
      <c r="AB5" s="22"/>
      <c r="AC5" s="49"/>
      <c r="AD5" s="50"/>
      <c r="AE5" s="51"/>
    </row>
    <row r="6" spans="1:62" ht="12" customHeight="1" x14ac:dyDescent="0.2">
      <c r="A6" s="46">
        <f>IF('1-4'!A6&lt;&gt;"", '1-4'!A6, "")</f>
        <v>1</v>
      </c>
      <c r="B6" s="46">
        <f>IF('1-4'!A6&lt;&gt;"", '1-4'!B6, "")</f>
        <v>69001</v>
      </c>
      <c r="C6" s="28" t="str">
        <f>IF('1-4'!A6&lt;&gt;"", '1-4'!C6, "")</f>
        <v>เด็กชายกฤษฎา มั่งคั่ง</v>
      </c>
      <c r="D6" s="24"/>
      <c r="E6" s="24"/>
      <c r="F6" s="24"/>
      <c r="G6" s="24" t="s">
        <v>121</v>
      </c>
      <c r="H6" s="24"/>
      <c r="I6" s="24"/>
      <c r="J6" s="24"/>
      <c r="K6" s="24"/>
      <c r="L6" s="24"/>
      <c r="M6" s="25" t="s">
        <v>121</v>
      </c>
      <c r="N6" s="25"/>
      <c r="O6" s="25" t="s">
        <v>121</v>
      </c>
      <c r="P6" s="25"/>
      <c r="Q6" s="25"/>
      <c r="R6" s="25" t="s">
        <v>121</v>
      </c>
      <c r="S6" s="25" t="s">
        <v>121</v>
      </c>
      <c r="T6" s="25" t="s">
        <v>121</v>
      </c>
      <c r="U6" s="25" t="s">
        <v>121</v>
      </c>
      <c r="V6" s="25"/>
      <c r="W6" s="25" t="s">
        <v>121</v>
      </c>
      <c r="X6" s="25" t="s">
        <v>121</v>
      </c>
      <c r="Y6" s="25" t="s">
        <v>121</v>
      </c>
      <c r="Z6" s="25" t="s">
        <v>121</v>
      </c>
      <c r="AA6" s="25" t="s">
        <v>121</v>
      </c>
      <c r="AB6" s="25"/>
      <c r="AC6" s="143">
        <f>IF('5-8'!A6="","",COUNTIF(E6:AB6,"/"))</f>
        <v>12</v>
      </c>
      <c r="AD6" s="143">
        <f>IF('5-8'!A6="","",COUNTIF(E6:AB6,"ล"))</f>
        <v>0</v>
      </c>
      <c r="AE6" s="143">
        <f>IF('5-8'!A6="","",COUNTIF(E6:AB6,"ข"))</f>
        <v>0</v>
      </c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</row>
    <row r="7" spans="1:62" ht="12" customHeight="1" x14ac:dyDescent="0.2">
      <c r="A7" s="46">
        <f>IF('1-4'!A7&lt;&gt;"", '1-4'!A7, "")</f>
        <v>2</v>
      </c>
      <c r="B7" s="46">
        <f>IF('1-4'!A7&lt;&gt;"", '1-4'!B7, "")</f>
        <v>69002</v>
      </c>
      <c r="C7" s="28" t="str">
        <f>IF('1-4'!A7&lt;&gt;"", '1-4'!C7, "")</f>
        <v>เด็กชายกิตติพงษ์ วงศ์สว่าง</v>
      </c>
      <c r="D7" s="25"/>
      <c r="E7" s="25"/>
      <c r="F7" s="25"/>
      <c r="G7" s="25" t="s">
        <v>82</v>
      </c>
      <c r="H7" s="25"/>
      <c r="I7" s="25"/>
      <c r="J7" s="25"/>
      <c r="K7" s="25"/>
      <c r="L7" s="25"/>
      <c r="M7" s="25" t="s">
        <v>82</v>
      </c>
      <c r="N7" s="25"/>
      <c r="O7" s="25" t="s">
        <v>82</v>
      </c>
      <c r="P7" s="25"/>
      <c r="Q7" s="25"/>
      <c r="R7" s="25" t="s">
        <v>82</v>
      </c>
      <c r="S7" s="25"/>
      <c r="T7" s="25" t="s">
        <v>82</v>
      </c>
      <c r="U7" s="25"/>
      <c r="V7" s="25"/>
      <c r="W7" s="25"/>
      <c r="X7" s="25"/>
      <c r="Y7" s="25"/>
      <c r="Z7" s="25"/>
      <c r="AA7" s="25"/>
      <c r="AB7" s="25"/>
      <c r="AC7" s="143">
        <f>IF('5-8'!A7="","",COUNTIF(E7:AB7,"/"))</f>
        <v>0</v>
      </c>
      <c r="AD7" s="143">
        <f>IF('5-8'!A7="","",COUNTIF(E7:AB7,"ล"))</f>
        <v>5</v>
      </c>
      <c r="AE7" s="143">
        <f>IF('5-8'!A7="","",COUNTIF(E7:AB7,"ข"))</f>
        <v>0</v>
      </c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</row>
    <row r="8" spans="1:62" ht="12" customHeight="1" x14ac:dyDescent="0.2">
      <c r="A8" s="46">
        <f>IF('1-4'!A8&lt;&gt;"", '1-4'!A8, "")</f>
        <v>3</v>
      </c>
      <c r="B8" s="46">
        <f>IF('1-4'!A8&lt;&gt;"", '1-4'!B8, "")</f>
        <v>69003</v>
      </c>
      <c r="C8" s="28" t="str">
        <f>IF('1-4'!A8&lt;&gt;"", '1-4'!C8, "")</f>
        <v>เด็กชายโกเมศ รัตนวิจิตร</v>
      </c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143">
        <f>IF('5-8'!A8="","",COUNTIF(E8:AB8,"/"))</f>
        <v>0</v>
      </c>
      <c r="AD8" s="143">
        <f>IF('5-8'!A8="","",COUNTIF(E8:AB8,"ล"))</f>
        <v>0</v>
      </c>
      <c r="AE8" s="143">
        <f>IF('5-8'!A8="","",COUNTIF(E8:AB8,"ข"))</f>
        <v>0</v>
      </c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</row>
    <row r="9" spans="1:62" ht="12" customHeight="1" x14ac:dyDescent="0.2">
      <c r="A9" s="46">
        <f>IF('1-4'!A9&lt;&gt;"", '1-4'!A9, "")</f>
        <v>4</v>
      </c>
      <c r="B9" s="46">
        <f>IF('1-4'!A9&lt;&gt;"", '1-4'!B9, "")</f>
        <v>69004</v>
      </c>
      <c r="C9" s="28" t="str">
        <f>IF('1-4'!A9&lt;&gt;"", '1-4'!C9, "")</f>
        <v>เด็กชายจิรพัฒน์ เจริญสุข</v>
      </c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143">
        <f>IF('5-8'!A9="","",COUNTIF(E9:AB9,"/"))</f>
        <v>0</v>
      </c>
      <c r="AD9" s="143">
        <f>IF('5-8'!A9="","",COUNTIF(E9:AB9,"ล"))</f>
        <v>0</v>
      </c>
      <c r="AE9" s="143">
        <f>IF('5-8'!A9="","",COUNTIF(E9:AB9,"ข"))</f>
        <v>0</v>
      </c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</row>
    <row r="10" spans="1:62" ht="12" customHeight="1" x14ac:dyDescent="0.2">
      <c r="A10" s="46">
        <f>IF('1-4'!A10&lt;&gt;"", '1-4'!A10, "")</f>
        <v>5</v>
      </c>
      <c r="B10" s="46">
        <f>IF('1-4'!A10&lt;&gt;"", '1-4'!B10, "")</f>
        <v>69005</v>
      </c>
      <c r="C10" s="28" t="str">
        <f>IF('1-4'!A10&lt;&gt;"", '1-4'!C10, "")</f>
        <v>เด็กชายเจษฎาภรณ์ แสนดี</v>
      </c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143">
        <f>IF('5-8'!A10="","",COUNTIF(E10:AB10,"/"))</f>
        <v>0</v>
      </c>
      <c r="AD10" s="143">
        <f>IF('5-8'!A10="","",COUNTIF(E10:AB10,"ล"))</f>
        <v>0</v>
      </c>
      <c r="AE10" s="143">
        <f>IF('5-8'!A10="","",COUNTIF(E10:AB10,"ข"))</f>
        <v>0</v>
      </c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</row>
    <row r="11" spans="1:62" ht="12" customHeight="1" x14ac:dyDescent="0.2">
      <c r="A11" s="46">
        <f>IF('1-4'!A11&lt;&gt;"", '1-4'!A11, "")</f>
        <v>6</v>
      </c>
      <c r="B11" s="46">
        <f>IF('1-4'!A11&lt;&gt;"", '1-4'!B11, "")</f>
        <v>69006</v>
      </c>
      <c r="C11" s="28" t="str">
        <f>IF('1-4'!A11&lt;&gt;"", '1-4'!C11, "")</f>
        <v>เด็กชายชยพล นามไพเราะ</v>
      </c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143">
        <f>IF('5-8'!A11="","",COUNTIF(E11:AB11,"/"))</f>
        <v>0</v>
      </c>
      <c r="AD11" s="143">
        <f>IF('5-8'!A11="","",COUNTIF(E11:AB11,"ล"))</f>
        <v>0</v>
      </c>
      <c r="AE11" s="143">
        <f>IF('5-8'!A11="","",COUNTIF(E11:AB11,"ข"))</f>
        <v>0</v>
      </c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</row>
    <row r="12" spans="1:62" ht="12" customHeight="1" x14ac:dyDescent="0.2">
      <c r="A12" s="46">
        <f>IF('1-4'!A12&lt;&gt;"", '1-4'!A12, "")</f>
        <v>7</v>
      </c>
      <c r="B12" s="46">
        <f>IF('1-4'!A12&lt;&gt;"", '1-4'!B12, "")</f>
        <v>69007</v>
      </c>
      <c r="C12" s="28" t="str">
        <f>IF('1-4'!A12&lt;&gt;"", '1-4'!C12, "")</f>
        <v>เด็กชายชัชวาลย์ สุขเกษม</v>
      </c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143">
        <f>IF('5-8'!A12="","",COUNTIF(E12:AB12,"/"))</f>
        <v>0</v>
      </c>
      <c r="AD12" s="143">
        <f>IF('5-8'!A12="","",COUNTIF(E12:AB12,"ล"))</f>
        <v>0</v>
      </c>
      <c r="AE12" s="143">
        <f>IF('5-8'!A12="","",COUNTIF(E12:AB12,"ข"))</f>
        <v>0</v>
      </c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</row>
    <row r="13" spans="1:62" ht="12" customHeight="1" x14ac:dyDescent="0.2">
      <c r="A13" s="46">
        <f>IF('1-4'!A13&lt;&gt;"", '1-4'!A13, "")</f>
        <v>8</v>
      </c>
      <c r="B13" s="46">
        <f>IF('1-4'!A13&lt;&gt;"", '1-4'!B13, "")</f>
        <v>69008</v>
      </c>
      <c r="C13" s="28" t="str">
        <f>IF('1-4'!A13&lt;&gt;"", '1-4'!C13, "")</f>
        <v>เด็กชายชัยชนะ รักชาติ</v>
      </c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143">
        <f>IF('5-8'!A13="","",COUNTIF(E13:AB13,"/"))</f>
        <v>0</v>
      </c>
      <c r="AD13" s="143">
        <f>IF('5-8'!A13="","",COUNTIF(E13:AB13,"ล"))</f>
        <v>0</v>
      </c>
      <c r="AE13" s="143">
        <f>IF('5-8'!A13="","",COUNTIF(E13:AB13,"ข"))</f>
        <v>0</v>
      </c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</row>
    <row r="14" spans="1:62" ht="12" customHeight="1" x14ac:dyDescent="0.2">
      <c r="A14" s="46">
        <f>IF('1-4'!A14&lt;&gt;"", '1-4'!A14, "")</f>
        <v>9</v>
      </c>
      <c r="B14" s="46">
        <f>IF('1-4'!A14&lt;&gt;"", '1-4'!B14, "")</f>
        <v>69009</v>
      </c>
      <c r="C14" s="28" t="str">
        <f>IF('1-4'!A14&lt;&gt;"", '1-4'!C14, "")</f>
        <v>เด็กชายโชติวิทย์ สิทธิชัย</v>
      </c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143">
        <f>IF('5-8'!A14="","",COUNTIF(E14:AB14,"/"))</f>
        <v>0</v>
      </c>
      <c r="AD14" s="143">
        <f>IF('5-8'!A14="","",COUNTIF(E14:AB14,"ล"))</f>
        <v>0</v>
      </c>
      <c r="AE14" s="143">
        <f>IF('5-8'!A14="","",COUNTIF(E14:AB14,"ข"))</f>
        <v>0</v>
      </c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</row>
    <row r="15" spans="1:62" ht="12" customHeight="1" x14ac:dyDescent="0.2">
      <c r="A15" s="46">
        <f>IF('1-4'!A15&lt;&gt;"", '1-4'!A15, "")</f>
        <v>10</v>
      </c>
      <c r="B15" s="46">
        <f>IF('1-4'!A15&lt;&gt;"", '1-4'!B15, "")</f>
        <v>69010</v>
      </c>
      <c r="C15" s="28" t="str">
        <f>IF('1-4'!A15&lt;&gt;"", '1-4'!C15, "")</f>
        <v>เด็กชายณพงศ์ มงคลชัย</v>
      </c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143">
        <f>IF('5-8'!A15="","",COUNTIF(E15:AB15,"/"))</f>
        <v>0</v>
      </c>
      <c r="AD15" s="143">
        <f>IF('5-8'!A15="","",COUNTIF(E15:AB15,"ล"))</f>
        <v>0</v>
      </c>
      <c r="AE15" s="143">
        <f>IF('5-8'!A15="","",COUNTIF(E15:AB15,"ข"))</f>
        <v>0</v>
      </c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</row>
    <row r="16" spans="1:62" ht="12" customHeight="1" x14ac:dyDescent="0.2">
      <c r="A16" s="46">
        <f>IF('1-4'!A16&lt;&gt;"", '1-4'!A16, "")</f>
        <v>11</v>
      </c>
      <c r="B16" s="46">
        <f>IF('1-4'!A16&lt;&gt;"", '1-4'!B16, "")</f>
        <v>69011</v>
      </c>
      <c r="C16" s="28" t="str">
        <f>IF('1-4'!A16&lt;&gt;"", '1-4'!C16, "")</f>
        <v>เด็กชายณัฐกร ศรีประเสริฐ</v>
      </c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143">
        <f>IF('5-8'!A16="","",COUNTIF(E16:AB16,"/"))</f>
        <v>0</v>
      </c>
      <c r="AD16" s="143">
        <f>IF('5-8'!A16="","",COUNTIF(E16:AB16,"ล"))</f>
        <v>0</v>
      </c>
      <c r="AE16" s="143">
        <f>IF('5-8'!A16="","",COUNTIF(E16:AB16,"ข"))</f>
        <v>0</v>
      </c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</row>
    <row r="17" spans="1:62" ht="12" customHeight="1" x14ac:dyDescent="0.2">
      <c r="A17" s="46">
        <f>IF('1-4'!A17&lt;&gt;"", '1-4'!A17, "")</f>
        <v>12</v>
      </c>
      <c r="B17" s="46">
        <f>IF('1-4'!A17&lt;&gt;"", '1-4'!B17, "")</f>
        <v>69012</v>
      </c>
      <c r="C17" s="28" t="str">
        <f>IF('1-4'!A17&lt;&gt;"", '1-4'!C17, "")</f>
        <v>เด็กชายณัฐพล ผาสุข</v>
      </c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143">
        <f>IF('5-8'!A17="","",COUNTIF(E17:AB17,"/"))</f>
        <v>0</v>
      </c>
      <c r="AD17" s="143">
        <f>IF('5-8'!A17="","",COUNTIF(E17:AB17,"ล"))</f>
        <v>0</v>
      </c>
      <c r="AE17" s="143">
        <f>IF('5-8'!A17="","",COUNTIF(E17:AB17,"ข"))</f>
        <v>0</v>
      </c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</row>
    <row r="18" spans="1:62" ht="12" customHeight="1" x14ac:dyDescent="0.2">
      <c r="A18" s="46">
        <f>IF('1-4'!A18&lt;&gt;"", '1-4'!A18, "")</f>
        <v>13</v>
      </c>
      <c r="B18" s="46">
        <f>IF('1-4'!A18&lt;&gt;"", '1-4'!B18, "")</f>
        <v>69013</v>
      </c>
      <c r="C18" s="28" t="str">
        <f>IF('1-4'!A18&lt;&gt;"", '1-4'!C18, "")</f>
        <v>เด็กชายดนัย สมบูรณ์</v>
      </c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143">
        <f>IF('5-8'!A18="","",COUNTIF(E18:AB18,"/"))</f>
        <v>0</v>
      </c>
      <c r="AD18" s="143">
        <f>IF('5-8'!A18="","",COUNTIF(E18:AB18,"ล"))</f>
        <v>0</v>
      </c>
      <c r="AE18" s="143">
        <f>IF('5-8'!A18="","",COUNTIF(E18:AB18,"ข"))</f>
        <v>0</v>
      </c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</row>
    <row r="19" spans="1:62" ht="12" customHeight="1" x14ac:dyDescent="0.2">
      <c r="A19" s="46">
        <f>IF('1-4'!A19&lt;&gt;"", '1-4'!A19, "")</f>
        <v>14</v>
      </c>
      <c r="B19" s="46">
        <f>IF('1-4'!A19&lt;&gt;"", '1-4'!B19, "")</f>
        <v>69014</v>
      </c>
      <c r="C19" s="28" t="str">
        <f>IF('1-4'!A19&lt;&gt;"", '1-4'!C19, "")</f>
        <v>เด็กชายเดชาธร ทองอ่อน</v>
      </c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143">
        <f>IF('5-8'!A19="","",COUNTIF(E19:AB19,"/"))</f>
        <v>0</v>
      </c>
      <c r="AD19" s="143">
        <f>IF('5-8'!A19="","",COUNTIF(E19:AB19,"ล"))</f>
        <v>0</v>
      </c>
      <c r="AE19" s="143">
        <f>IF('5-8'!A19="","",COUNTIF(E19:AB19,"ข"))</f>
        <v>0</v>
      </c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</row>
    <row r="20" spans="1:62" ht="12" customHeight="1" x14ac:dyDescent="0.2">
      <c r="A20" s="46">
        <f>IF('1-4'!A20&lt;&gt;"", '1-4'!A20, "")</f>
        <v>15</v>
      </c>
      <c r="B20" s="46">
        <f>IF('1-4'!A20&lt;&gt;"", '1-4'!B20, "")</f>
        <v>69015</v>
      </c>
      <c r="C20" s="28" t="str">
        <f>IF('1-4'!A20&lt;&gt;"", '1-4'!C20, "")</f>
        <v>เด็กชายทรงพล ทรัพย์สิน</v>
      </c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143">
        <f>IF('5-8'!A20="","",COUNTIF(E20:AB20,"/"))</f>
        <v>0</v>
      </c>
      <c r="AD20" s="143">
        <f>IF('5-8'!A20="","",COUNTIF(E20:AB20,"ล"))</f>
        <v>0</v>
      </c>
      <c r="AE20" s="143">
        <f>IF('5-8'!A20="","",COUNTIF(E20:AB20,"ข"))</f>
        <v>0</v>
      </c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</row>
    <row r="21" spans="1:62" ht="12" customHeight="1" x14ac:dyDescent="0.2">
      <c r="A21" s="46">
        <f>IF('1-4'!A21&lt;&gt;"", '1-4'!A21, "")</f>
        <v>16</v>
      </c>
      <c r="B21" s="46">
        <f>IF('1-4'!A21&lt;&gt;"", '1-4'!B21, "")</f>
        <v>69016</v>
      </c>
      <c r="C21" s="28" t="str">
        <f>IF('1-4'!A21&lt;&gt;"", '1-4'!C21, "")</f>
        <v>เด็กชายธนกฤต มีประเสริฐ</v>
      </c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143">
        <f>IF('5-8'!A21="","",COUNTIF(E21:AB21,"/"))</f>
        <v>0</v>
      </c>
      <c r="AD21" s="143">
        <f>IF('5-8'!A21="","",COUNTIF(E21:AB21,"ล"))</f>
        <v>0</v>
      </c>
      <c r="AE21" s="143">
        <f>IF('5-8'!A21="","",COUNTIF(E21:AB21,"ข"))</f>
        <v>0</v>
      </c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</row>
    <row r="22" spans="1:62" ht="12" customHeight="1" x14ac:dyDescent="0.2">
      <c r="A22" s="46">
        <f>IF('1-4'!A22&lt;&gt;"", '1-4'!A22, "")</f>
        <v>17</v>
      </c>
      <c r="B22" s="46">
        <f>IF('1-4'!A22&lt;&gt;"", '1-4'!B22, "")</f>
        <v>69017</v>
      </c>
      <c r="C22" s="28" t="str">
        <f>IF('1-4'!A22&lt;&gt;"", '1-4'!C22, "")</f>
        <v>เด็กชายธนภัทร บุญส่ง</v>
      </c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143">
        <f>IF('5-8'!A22="","",COUNTIF(E22:AB22,"/"))</f>
        <v>0</v>
      </c>
      <c r="AD22" s="143">
        <f>IF('5-8'!A22="","",COUNTIF(E22:AB22,"ล"))</f>
        <v>0</v>
      </c>
      <c r="AE22" s="143">
        <f>IF('5-8'!A22="","",COUNTIF(E22:AB22,"ข"))</f>
        <v>0</v>
      </c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</row>
    <row r="23" spans="1:62" ht="12" customHeight="1" x14ac:dyDescent="0.2">
      <c r="A23" s="46">
        <f>IF('1-4'!A23&lt;&gt;"", '1-4'!A23, "")</f>
        <v>18</v>
      </c>
      <c r="B23" s="46">
        <f>IF('1-4'!A23&lt;&gt;"", '1-4'!B23, "")</f>
        <v>69018</v>
      </c>
      <c r="C23" s="28" t="str">
        <f>IF('1-4'!A23&lt;&gt;"", '1-4'!C23, "")</f>
        <v>เด็กชายธวัชชัย ใฝ่ฝัน</v>
      </c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143">
        <f>IF('5-8'!A23="","",COUNTIF(E23:AB23,"/"))</f>
        <v>0</v>
      </c>
      <c r="AD23" s="143">
        <f>IF('5-8'!A23="","",COUNTIF(E23:AB23,"ล"))</f>
        <v>0</v>
      </c>
      <c r="AE23" s="143">
        <f>IF('5-8'!A23="","",COUNTIF(E23:AB23,"ข"))</f>
        <v>0</v>
      </c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</row>
    <row r="24" spans="1:62" ht="12" customHeight="1" x14ac:dyDescent="0.2">
      <c r="A24" s="46">
        <f>IF('1-4'!A24&lt;&gt;"", '1-4'!A24, "")</f>
        <v>19</v>
      </c>
      <c r="B24" s="46">
        <f>IF('1-4'!A24&lt;&gt;"", '1-4'!B24, "")</f>
        <v>69019</v>
      </c>
      <c r="C24" s="28" t="str">
        <f>IF('1-4'!A24&lt;&gt;"", '1-4'!C24, "")</f>
        <v>เด็กชายธีรทัศน์ ยิ่งยืน</v>
      </c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143">
        <f>IF('5-8'!A24="","",COUNTIF(E24:AB24,"/"))</f>
        <v>0</v>
      </c>
      <c r="AD24" s="143">
        <f>IF('5-8'!A24="","",COUNTIF(E24:AB24,"ล"))</f>
        <v>0</v>
      </c>
      <c r="AE24" s="143">
        <f>IF('5-8'!A24="","",COUNTIF(E24:AB24,"ข"))</f>
        <v>0</v>
      </c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</row>
    <row r="25" spans="1:62" ht="12" customHeight="1" x14ac:dyDescent="0.2">
      <c r="A25" s="46">
        <f>IF('1-4'!A25&lt;&gt;"", '1-4'!A25, "")</f>
        <v>20</v>
      </c>
      <c r="B25" s="46">
        <f>IF('1-4'!A25&lt;&gt;"", '1-4'!B25, "")</f>
        <v>69020</v>
      </c>
      <c r="C25" s="28" t="str">
        <f>IF('1-4'!A25&lt;&gt;"", '1-4'!C25, "")</f>
        <v>เด็กชายนันทวัฒน์ เกิดโชค</v>
      </c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143">
        <f>IF('5-8'!A25="","",COUNTIF(E25:AB25,"/"))</f>
        <v>0</v>
      </c>
      <c r="AD25" s="143">
        <f>IF('5-8'!A25="","",COUNTIF(E25:AB25,"ล"))</f>
        <v>0</v>
      </c>
      <c r="AE25" s="143">
        <f>IF('5-8'!A25="","",COUNTIF(E25:AB25,"ข"))</f>
        <v>0</v>
      </c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</row>
    <row r="26" spans="1:62" ht="12" customHeight="1" x14ac:dyDescent="0.2">
      <c r="A26" s="46">
        <f>IF('1-4'!A26&lt;&gt;"", '1-4'!A26, "")</f>
        <v>21</v>
      </c>
      <c r="B26" s="46">
        <f>IF('1-4'!A26&lt;&gt;"", '1-4'!B26, "")</f>
        <v>69021</v>
      </c>
      <c r="C26" s="28" t="str">
        <f>IF('1-4'!A26&lt;&gt;"", '1-4'!C26, "")</f>
        <v>เด็กชายนิธิกร คงทน</v>
      </c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143">
        <f>IF('5-8'!A26="","",COUNTIF(E26:AB26,"/"))</f>
        <v>0</v>
      </c>
      <c r="AD26" s="143">
        <f>IF('5-8'!A26="","",COUNTIF(E26:AB26,"ล"))</f>
        <v>0</v>
      </c>
      <c r="AE26" s="143">
        <f>IF('5-8'!A26="","",COUNTIF(E26:AB26,"ข"))</f>
        <v>0</v>
      </c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</row>
    <row r="27" spans="1:62" ht="12" customHeight="1" x14ac:dyDescent="0.2">
      <c r="A27" s="46">
        <f>IF('1-4'!A27&lt;&gt;"", '1-4'!A27, "")</f>
        <v>22</v>
      </c>
      <c r="B27" s="46">
        <f>IF('1-4'!A27&lt;&gt;"", '1-4'!B27, "")</f>
        <v>69022</v>
      </c>
      <c r="C27" s="28" t="str">
        <f>IF('1-4'!A27&lt;&gt;"", '1-4'!C27, "")</f>
        <v>เด็กชายปกรณ์ เพียรพยายาม</v>
      </c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143">
        <f>IF('5-8'!A27="","",COUNTIF(E27:AB27,"/"))</f>
        <v>0</v>
      </c>
      <c r="AD27" s="143">
        <f>IF('5-8'!A27="","",COUNTIF(E27:AB27,"ล"))</f>
        <v>0</v>
      </c>
      <c r="AE27" s="143">
        <f>IF('5-8'!A27="","",COUNTIF(E27:AB27,"ข"))</f>
        <v>0</v>
      </c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</row>
    <row r="28" spans="1:62" ht="12" customHeight="1" x14ac:dyDescent="0.2">
      <c r="A28" s="46">
        <f>IF('1-4'!A28&lt;&gt;"", '1-4'!A28, "")</f>
        <v>23</v>
      </c>
      <c r="B28" s="46">
        <f>IF('1-4'!A28&lt;&gt;"", '1-4'!B28, "")</f>
        <v>69023</v>
      </c>
      <c r="C28" s="28" t="str">
        <f>IF('1-4'!A28&lt;&gt;"", '1-4'!C28, "")</f>
        <v>เด็กชายปฏิพล แก้ววิจิตร</v>
      </c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143">
        <f>IF('5-8'!A28="","",COUNTIF(E28:AB28,"/"))</f>
        <v>0</v>
      </c>
      <c r="AD28" s="143">
        <f>IF('5-8'!A28="","",COUNTIF(E28:AB28,"ล"))</f>
        <v>0</v>
      </c>
      <c r="AE28" s="143">
        <f>IF('5-8'!A28="","",COUNTIF(E28:AB28,"ข"))</f>
        <v>0</v>
      </c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</row>
    <row r="29" spans="1:62" ht="12" customHeight="1" x14ac:dyDescent="0.2">
      <c r="A29" s="46">
        <f>IF('1-4'!A29&lt;&gt;"", '1-4'!A29, "")</f>
        <v>24</v>
      </c>
      <c r="B29" s="46">
        <f>IF('1-4'!A29&lt;&gt;"", '1-4'!B29, "")</f>
        <v>69024</v>
      </c>
      <c r="C29" s="28" t="str">
        <f>IF('1-4'!A29&lt;&gt;"", '1-4'!C29, "")</f>
        <v>เด็กชายปณิธาน มั่นคง</v>
      </c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143">
        <f>IF('5-8'!A29="","",COUNTIF(E29:AB29,"/"))</f>
        <v>0</v>
      </c>
      <c r="AD29" s="143">
        <f>IF('5-8'!A29="","",COUNTIF(E29:AB29,"ล"))</f>
        <v>0</v>
      </c>
      <c r="AE29" s="143">
        <f>IF('5-8'!A29="","",COUNTIF(E29:AB29,"ข"))</f>
        <v>0</v>
      </c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</row>
    <row r="30" spans="1:62" ht="12" customHeight="1" x14ac:dyDescent="0.2">
      <c r="A30" s="46">
        <f>IF('1-4'!A30&lt;&gt;"", '1-4'!A30, "")</f>
        <v>25</v>
      </c>
      <c r="B30" s="46">
        <f>IF('1-4'!A30&lt;&gt;"", '1-4'!B30, "")</f>
        <v>69025</v>
      </c>
      <c r="C30" s="28" t="str">
        <f>IF('1-4'!A30&lt;&gt;"", '1-4'!C30, "")</f>
        <v>เด็กชายพงศธร ใจบุญ</v>
      </c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143">
        <f>IF('5-8'!A30="","",COUNTIF(E30:AB30,"/"))</f>
        <v>0</v>
      </c>
      <c r="AD30" s="143">
        <f>IF('5-8'!A30="","",COUNTIF(E30:AB30,"ล"))</f>
        <v>0</v>
      </c>
      <c r="AE30" s="143">
        <f>IF('5-8'!A30="","",COUNTIF(E30:AB30,"ข"))</f>
        <v>0</v>
      </c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</row>
    <row r="31" spans="1:62" ht="12" customHeight="1" x14ac:dyDescent="0.2">
      <c r="A31" s="46">
        <f>IF('1-4'!A31&lt;&gt;"", '1-4'!A31, "")</f>
        <v>26</v>
      </c>
      <c r="B31" s="46">
        <f>IF('1-4'!A31&lt;&gt;"", '1-4'!B31, "")</f>
        <v>69026</v>
      </c>
      <c r="C31" s="28" t="str">
        <f>IF('1-4'!A31&lt;&gt;"", '1-4'!C31, "")</f>
        <v>เด็กชายพรหมมินทร์ แสงจันทร์</v>
      </c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143">
        <f>IF('5-8'!A31="","",COUNTIF(E31:AB31,"/"))</f>
        <v>0</v>
      </c>
      <c r="AD31" s="143">
        <f>IF('5-8'!A31="","",COUNTIF(E31:AB31,"ล"))</f>
        <v>0</v>
      </c>
      <c r="AE31" s="143">
        <f>IF('5-8'!A31="","",COUNTIF(E31:AB31,"ข"))</f>
        <v>0</v>
      </c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</row>
    <row r="32" spans="1:62" ht="12" customHeight="1" x14ac:dyDescent="0.2">
      <c r="A32" s="46">
        <f>IF('1-4'!A32&lt;&gt;"", '1-4'!A32, "")</f>
        <v>27</v>
      </c>
      <c r="B32" s="46">
        <f>IF('1-4'!A32&lt;&gt;"", '1-4'!B32, "")</f>
        <v>69027</v>
      </c>
      <c r="C32" s="28" t="str">
        <f>IF('1-4'!A32&lt;&gt;"", '1-4'!C32, "")</f>
        <v>เด็กชายพลากร อรุณสวัสดิ์</v>
      </c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143">
        <f>IF('5-8'!A32="","",COUNTIF(E32:AB32,"/"))</f>
        <v>0</v>
      </c>
      <c r="AD32" s="143">
        <f>IF('5-8'!A32="","",COUNTIF(E32:AB32,"ล"))</f>
        <v>0</v>
      </c>
      <c r="AE32" s="143">
        <f>IF('5-8'!A32="","",COUNTIF(E32:AB32,"ข"))</f>
        <v>0</v>
      </c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</row>
    <row r="33" spans="1:62" ht="12" customHeight="1" x14ac:dyDescent="0.2">
      <c r="A33" s="46">
        <f>IF('1-4'!A33&lt;&gt;"", '1-4'!A33, "")</f>
        <v>28</v>
      </c>
      <c r="B33" s="46">
        <f>IF('1-4'!A33&lt;&gt;"", '1-4'!B33, "")</f>
        <v>69028</v>
      </c>
      <c r="C33" s="28" t="str">
        <f>IF('1-4'!A33&lt;&gt;"", '1-4'!C33, "")</f>
        <v>เด็กชายพิพัฒน์ วงศ์คำ</v>
      </c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143">
        <f>IF('5-8'!A33="","",COUNTIF(E33:AB33,"/"))</f>
        <v>0</v>
      </c>
      <c r="AD33" s="143">
        <f>IF('5-8'!A33="","",COUNTIF(E33:AB33,"ล"))</f>
        <v>0</v>
      </c>
      <c r="AE33" s="143">
        <f>IF('5-8'!A33="","",COUNTIF(E33:AB33,"ข"))</f>
        <v>0</v>
      </c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</row>
    <row r="34" spans="1:62" ht="12" customHeight="1" x14ac:dyDescent="0.2">
      <c r="A34" s="46">
        <f>IF('1-4'!A34&lt;&gt;"", '1-4'!A34, "")</f>
        <v>29</v>
      </c>
      <c r="B34" s="46">
        <f>IF('1-4'!A34&lt;&gt;"", '1-4'!B34, "")</f>
        <v>69029</v>
      </c>
      <c r="C34" s="28" t="str">
        <f>IF('1-4'!A34&lt;&gt;"", '1-4'!C34, "")</f>
        <v>เด็กชายพีรพล พงษ์ศิริ</v>
      </c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143">
        <f>IF('5-8'!A34="","",COUNTIF(E34:AB34,"/"))</f>
        <v>0</v>
      </c>
      <c r="AD34" s="143">
        <f>IF('5-8'!A34="","",COUNTIF(E34:AB34,"ล"))</f>
        <v>0</v>
      </c>
      <c r="AE34" s="143">
        <f>IF('5-8'!A34="","",COUNTIF(E34:AB34,"ข"))</f>
        <v>0</v>
      </c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</row>
    <row r="35" spans="1:62" ht="12" customHeight="1" x14ac:dyDescent="0.2">
      <c r="A35" s="46">
        <f>IF('1-4'!A35&lt;&gt;"", '1-4'!A35, "")</f>
        <v>30</v>
      </c>
      <c r="B35" s="46">
        <f>IF('1-4'!A35&lt;&gt;"", '1-4'!B35, "")</f>
        <v>69030</v>
      </c>
      <c r="C35" s="28" t="str">
        <f>IF('1-4'!A35&lt;&gt;"", '1-4'!C35, "")</f>
        <v>เด็กชายภานุพงศ์ ศรีเมือง</v>
      </c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143">
        <f>IF('5-8'!A35="","",COUNTIF(E35:AB35,"/"))</f>
        <v>0</v>
      </c>
      <c r="AD35" s="143">
        <f>IF('5-8'!A35="","",COUNTIF(E35:AB35,"ล"))</f>
        <v>0</v>
      </c>
      <c r="AE35" s="143">
        <f>IF('5-8'!A35="","",COUNTIF(E35:AB35,"ข"))</f>
        <v>0</v>
      </c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</row>
    <row r="36" spans="1:62" ht="12" customHeight="1" x14ac:dyDescent="0.2">
      <c r="A36" s="46">
        <f>IF('1-4'!A36&lt;&gt;"", '1-4'!A36, "")</f>
        <v>31</v>
      </c>
      <c r="B36" s="46">
        <f>IF('1-4'!A36&lt;&gt;"", '1-4'!B36, "")</f>
        <v>69031</v>
      </c>
      <c r="C36" s="28" t="str">
        <f>IF('1-4'!A36&lt;&gt;"", '1-4'!C36, "")</f>
        <v>เด็กชายภูมินทร์ อุดมสุข</v>
      </c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143">
        <f>IF('5-8'!A36="","",COUNTIF(E36:AB36,"/"))</f>
        <v>0</v>
      </c>
      <c r="AD36" s="143">
        <f>IF('5-8'!A36="","",COUNTIF(E36:AB36,"ล"))</f>
        <v>0</v>
      </c>
      <c r="AE36" s="143">
        <f>IF('5-8'!A36="","",COUNTIF(E36:AB36,"ข"))</f>
        <v>0</v>
      </c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</row>
    <row r="37" spans="1:62" ht="12" customHeight="1" x14ac:dyDescent="0.2">
      <c r="A37" s="46">
        <f>IF('1-4'!A37&lt;&gt;"", '1-4'!A37, "")</f>
        <v>32</v>
      </c>
      <c r="B37" s="46">
        <f>IF('1-4'!A37&lt;&gt;"", '1-4'!B37, "")</f>
        <v>69032</v>
      </c>
      <c r="C37" s="28" t="str">
        <f>IF('1-4'!A37&lt;&gt;"", '1-4'!C37, "")</f>
        <v>เด็กชายมนัสวิน รุ่งเรือง</v>
      </c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143">
        <f>IF('5-8'!A37="","",COUNTIF(E37:AB37,"/"))</f>
        <v>0</v>
      </c>
      <c r="AD37" s="143">
        <f>IF('5-8'!A37="","",COUNTIF(E37:AB37,"ล"))</f>
        <v>0</v>
      </c>
      <c r="AE37" s="143">
        <f>IF('5-8'!A37="","",COUNTIF(E37:AB37,"ข"))</f>
        <v>0</v>
      </c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</row>
    <row r="38" spans="1:62" ht="12" customHeight="1" x14ac:dyDescent="0.2">
      <c r="A38" s="46">
        <f>IF('1-4'!A38&lt;&gt;"", '1-4'!A38, "")</f>
        <v>33</v>
      </c>
      <c r="B38" s="46">
        <f>IF('1-4'!A38&lt;&gt;"", '1-4'!B38, "")</f>
        <v>69033</v>
      </c>
      <c r="C38" s="28" t="str">
        <f>IF('1-4'!A38&lt;&gt;"", '1-4'!C38, "")</f>
        <v>เด็กชายเมธาสิทธิ์ กิจเจริญ</v>
      </c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143">
        <f>IF('5-8'!A38="","",COUNTIF(E38:AB38,"/"))</f>
        <v>0</v>
      </c>
      <c r="AD38" s="143">
        <f>IF('5-8'!A38="","",COUNTIF(E38:AB38,"ล"))</f>
        <v>0</v>
      </c>
      <c r="AE38" s="143">
        <f>IF('5-8'!A38="","",COUNTIF(E38:AB38,"ข"))</f>
        <v>0</v>
      </c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</row>
    <row r="39" spans="1:62" ht="12" customHeight="1" x14ac:dyDescent="0.2">
      <c r="A39" s="46">
        <f>IF('1-4'!A39&lt;&gt;"", '1-4'!A39, "")</f>
        <v>34</v>
      </c>
      <c r="B39" s="46">
        <f>IF('1-4'!A39&lt;&gt;"", '1-4'!B39, "")</f>
        <v>69034</v>
      </c>
      <c r="C39" s="28" t="str">
        <f>IF('1-4'!A39&lt;&gt;"", '1-4'!C39, "")</f>
        <v>เด็กชายรชต พัฒนสิน</v>
      </c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143">
        <f>IF('5-8'!A39="","",COUNTIF(E39:AB39,"/"))</f>
        <v>0</v>
      </c>
      <c r="AD39" s="143">
        <f>IF('5-8'!A39="","",COUNTIF(E39:AB39,"ล"))</f>
        <v>0</v>
      </c>
      <c r="AE39" s="143">
        <f>IF('5-8'!A39="","",COUNTIF(E39:AB39,"ข"))</f>
        <v>0</v>
      </c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</row>
    <row r="40" spans="1:62" ht="12" customHeight="1" x14ac:dyDescent="0.2">
      <c r="A40" s="46">
        <f>IF('1-4'!A40&lt;&gt;"", '1-4'!A40, "")</f>
        <v>35</v>
      </c>
      <c r="B40" s="46">
        <f>IF('1-4'!A40&lt;&gt;"", '1-4'!B40, "")</f>
        <v>69035</v>
      </c>
      <c r="C40" s="28" t="str">
        <f>IF('1-4'!A40&lt;&gt;"", '1-4'!C40, "")</f>
        <v>เด็กชายรณกร นามสกุลดี</v>
      </c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143">
        <f>IF('5-8'!A40="","",COUNTIF(E40:AB40,"/"))</f>
        <v>0</v>
      </c>
      <c r="AD40" s="143">
        <f>IF('5-8'!A40="","",COUNTIF(E40:AB40,"ล"))</f>
        <v>0</v>
      </c>
      <c r="AE40" s="143">
        <f>IF('5-8'!A40="","",COUNTIF(E40:AB40,"ข"))</f>
        <v>0</v>
      </c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</row>
    <row r="41" spans="1:62" ht="12" customHeight="1" x14ac:dyDescent="0.2">
      <c r="A41" s="46">
        <f>IF('1-4'!A41&lt;&gt;"", '1-4'!A41, "")</f>
        <v>36</v>
      </c>
      <c r="B41" s="46">
        <f>IF('1-4'!A41&lt;&gt;"", '1-4'!B41, "")</f>
        <v>69036</v>
      </c>
      <c r="C41" s="28" t="str">
        <f>IF('1-4'!A41&lt;&gt;"", '1-4'!C41, "")</f>
        <v>เด็กชายวรวุฒิ สดใส</v>
      </c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143">
        <f>IF('5-8'!A41="","",COUNTIF(E41:AB41,"/"))</f>
        <v>0</v>
      </c>
      <c r="AD41" s="143">
        <f>IF('5-8'!A41="","",COUNTIF(E41:AB41,"ล"))</f>
        <v>0</v>
      </c>
      <c r="AE41" s="143">
        <f>IF('5-8'!A41="","",COUNTIF(E41:AB41,"ข"))</f>
        <v>0</v>
      </c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</row>
    <row r="42" spans="1:62" ht="12" customHeight="1" x14ac:dyDescent="0.2">
      <c r="A42" s="46">
        <f>IF('1-4'!A42&lt;&gt;"", '1-4'!A42, "")</f>
        <v>37</v>
      </c>
      <c r="B42" s="46">
        <f>IF('1-4'!A42&lt;&gt;"", '1-4'!B42, "")</f>
        <v>69037</v>
      </c>
      <c r="C42" s="28" t="str">
        <f>IF('1-4'!A42&lt;&gt;"", '1-4'!C42, "")</f>
        <v>เด็กชายวัชระ วิเชียร</v>
      </c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143">
        <f>IF('5-8'!A42="","",COUNTIF(E42:AB42,"/"))</f>
        <v>0</v>
      </c>
      <c r="AD42" s="143">
        <f>IF('5-8'!A42="","",COUNTIF(E42:AB42,"ล"))</f>
        <v>0</v>
      </c>
      <c r="AE42" s="143">
        <f>IF('5-8'!A42="","",COUNTIF(E42:AB42,"ข"))</f>
        <v>0</v>
      </c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</row>
    <row r="43" spans="1:62" ht="12" customHeight="1" x14ac:dyDescent="0.2">
      <c r="A43" s="46">
        <f>IF('1-4'!A43&lt;&gt;"", '1-4'!A43, "")</f>
        <v>38</v>
      </c>
      <c r="B43" s="46">
        <f>IF('1-4'!A43&lt;&gt;"", '1-4'!B43, "")</f>
        <v>69038</v>
      </c>
      <c r="C43" s="28" t="str">
        <f>IF('1-4'!A43&lt;&gt;"", '1-4'!C43, "")</f>
        <v>เด็กชายวิทวัส พรหมเดช</v>
      </c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143">
        <f>IF('5-8'!A43="","",COUNTIF(E43:AB43,"/"))</f>
        <v>0</v>
      </c>
      <c r="AD43" s="143">
        <f>IF('5-8'!A43="","",COUNTIF(E43:AB43,"ล"))</f>
        <v>0</v>
      </c>
      <c r="AE43" s="143">
        <f>IF('5-8'!A43="","",COUNTIF(E43:AB43,"ข"))</f>
        <v>0</v>
      </c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</row>
    <row r="44" spans="1:62" ht="12" customHeight="1" x14ac:dyDescent="0.2">
      <c r="A44" s="46">
        <f>IF('1-4'!A44&lt;&gt;"", '1-4'!A44, "")</f>
        <v>39</v>
      </c>
      <c r="B44" s="46">
        <f>IF('1-4'!A44&lt;&gt;"", '1-4'!B44, "")</f>
        <v>69039</v>
      </c>
      <c r="C44" s="28" t="str">
        <f>IF('1-4'!A44&lt;&gt;"", '1-4'!C44, "")</f>
        <v>เด็กชายวีรภัทร จิตต์มั่นคง</v>
      </c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143">
        <f>IF('5-8'!A44="","",COUNTIF(E44:AB44,"/"))</f>
        <v>0</v>
      </c>
      <c r="AD44" s="143">
        <f>IF('5-8'!A44="","",COUNTIF(E44:AB44,"ล"))</f>
        <v>0</v>
      </c>
      <c r="AE44" s="143">
        <f>IF('5-8'!A44="","",COUNTIF(E44:AB44,"ข"))</f>
        <v>0</v>
      </c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</row>
    <row r="45" spans="1:62" ht="12" customHeight="1" x14ac:dyDescent="0.2">
      <c r="A45" s="46">
        <f>IF('1-4'!A45&lt;&gt;"", '1-4'!A45, "")</f>
        <v>40</v>
      </c>
      <c r="B45" s="46">
        <f>IF('1-4'!A45&lt;&gt;"", '1-4'!B45, "")</f>
        <v>69040</v>
      </c>
      <c r="C45" s="28" t="str">
        <f>IF('1-4'!A45&lt;&gt;"", '1-4'!C45, "")</f>
        <v>เด็กชายศุภณัฐ ขยันหา</v>
      </c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143">
        <f>IF('5-8'!A45="","",COUNTIF(E45:AB45,"/"))</f>
        <v>0</v>
      </c>
      <c r="AD45" s="143">
        <f>IF('5-8'!A45="","",COUNTIF(E45:AB45,"ล"))</f>
        <v>0</v>
      </c>
      <c r="AE45" s="143">
        <f>IF('5-8'!A45="","",COUNTIF(E45:AB45,"ข"))</f>
        <v>0</v>
      </c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</row>
    <row r="46" spans="1:62" ht="12" customHeight="1" x14ac:dyDescent="0.2">
      <c r="A46" s="46">
        <f>IF('1-4'!A46&lt;&gt;"", '1-4'!A46, "")</f>
        <v>41</v>
      </c>
      <c r="B46" s="46">
        <f>IF('1-4'!A46&lt;&gt;"", '1-4'!B46, "")</f>
        <v>69041</v>
      </c>
      <c r="C46" s="28" t="str">
        <f>IF('1-4'!A46&lt;&gt;"", '1-4'!C46, "")</f>
        <v>เด็กชายสิทธิโชค ยิ้มสู้</v>
      </c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143">
        <f>IF('5-8'!A46="","",COUNTIF(E46:AB46,"/"))</f>
        <v>0</v>
      </c>
      <c r="AD46" s="143">
        <f>IF('5-8'!A46="","",COUNTIF(E46:AB46,"ล"))</f>
        <v>0</v>
      </c>
      <c r="AE46" s="143">
        <f>IF('5-8'!A46="","",COUNTIF(E46:AB46,"ข"))</f>
        <v>0</v>
      </c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</row>
    <row r="47" spans="1:62" ht="12" customHeight="1" x14ac:dyDescent="0.2">
      <c r="A47" s="46">
        <f>IF('1-4'!A47&lt;&gt;"", '1-4'!A47, "")</f>
        <v>42</v>
      </c>
      <c r="B47" s="46">
        <f>IF('1-4'!A47&lt;&gt;"", '1-4'!B47, "")</f>
        <v>69042</v>
      </c>
      <c r="C47" s="28" t="str">
        <f>IF('1-4'!A47&lt;&gt;"", '1-4'!C47, "")</f>
        <v>เด็กชายสรวิชญ์ เก่งกล้า</v>
      </c>
      <c r="D47" s="25"/>
      <c r="E47" s="25"/>
      <c r="F47" s="25"/>
      <c r="G47" s="25"/>
      <c r="H47" s="25"/>
      <c r="I47" s="25"/>
      <c r="J47" s="25"/>
      <c r="K47" s="25"/>
      <c r="L47" s="21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143">
        <f>IF('5-8'!A47="","",COUNTIF(E47:AB47,"/"))</f>
        <v>0</v>
      </c>
      <c r="AD47" s="143">
        <f>IF('5-8'!A47="","",COUNTIF(E47:AB47,"ล"))</f>
        <v>0</v>
      </c>
      <c r="AE47" s="143">
        <f>IF('5-8'!A47="","",COUNTIF(E47:AB47,"ข"))</f>
        <v>0</v>
      </c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</row>
    <row r="48" spans="1:62" ht="12" customHeight="1" x14ac:dyDescent="0.2">
      <c r="A48" s="46">
        <f>IF('1-4'!A48&lt;&gt;"", '1-4'!A48, "")</f>
        <v>43</v>
      </c>
      <c r="B48" s="46">
        <f>IF('1-4'!A48&lt;&gt;"", '1-4'!B48, "")</f>
        <v>69043</v>
      </c>
      <c r="C48" s="28" t="str">
        <f>IF('1-4'!A48&lt;&gt;"", '1-4'!C48, "")</f>
        <v>เด็กชายอนันต์ ทรงพลัง</v>
      </c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143">
        <f>IF('5-8'!A48="","",COUNTIF(E48:AB48,"/"))</f>
        <v>0</v>
      </c>
      <c r="AD48" s="143">
        <f>IF('5-8'!A48="","",COUNTIF(E48:AB48,"ล"))</f>
        <v>0</v>
      </c>
      <c r="AE48" s="143">
        <f>IF('5-8'!A48="","",COUNTIF(E48:AB48,"ข"))</f>
        <v>0</v>
      </c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</row>
    <row r="49" spans="1:62" ht="12" customHeight="1" x14ac:dyDescent="0.2">
      <c r="A49" s="46">
        <f>IF('1-4'!A49&lt;&gt;"", '1-4'!A49, "")</f>
        <v>44</v>
      </c>
      <c r="B49" s="46">
        <f>IF('1-4'!A49&lt;&gt;"", '1-4'!B49, "")</f>
        <v>69044</v>
      </c>
      <c r="C49" s="28" t="str">
        <f>IF('1-4'!A49&lt;&gt;"", '1-4'!C49, "")</f>
        <v>เด็กชายอภิวัฒน์ แสนสุข</v>
      </c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143">
        <f>IF('5-8'!A49="","",COUNTIF(E49:AB49,"/"))</f>
        <v>0</v>
      </c>
      <c r="AD49" s="143">
        <f>IF('5-8'!A49="","",COUNTIF(E49:AB49,"ล"))</f>
        <v>0</v>
      </c>
      <c r="AE49" s="143">
        <f>IF('5-8'!A49="","",COUNTIF(E49:AB49,"ข"))</f>
        <v>0</v>
      </c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</row>
    <row r="50" spans="1:62" ht="12" customHeight="1" x14ac:dyDescent="0.2">
      <c r="A50" s="46">
        <f>IF('1-4'!A50&lt;&gt;"", '1-4'!A50, "")</f>
        <v>45</v>
      </c>
      <c r="B50" s="46">
        <f>IF('1-4'!A50&lt;&gt;"", '1-4'!B50, "")</f>
        <v>69046</v>
      </c>
      <c r="C50" s="28" t="str">
        <f>IF('1-4'!A50&lt;&gt;"", '1-4'!C50, "")</f>
        <v>เด็กชายอัครพล บุญประคอง</v>
      </c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143">
        <f>IF('5-8'!A50="","",COUNTIF(E50:AB50,"/"))</f>
        <v>0</v>
      </c>
      <c r="AD50" s="143">
        <f>IF('5-8'!A50="","",COUNTIF(E50:AB50,"ล"))</f>
        <v>0</v>
      </c>
      <c r="AE50" s="143">
        <f>IF('5-8'!A50="","",COUNTIF(E50:AB50,"ข"))</f>
        <v>0</v>
      </c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</row>
    <row r="51" spans="1:62" ht="16.5" x14ac:dyDescent="0.35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</row>
    <row r="52" spans="1:62" ht="16.5" x14ac:dyDescent="0.35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</row>
    <row r="53" spans="1:62" ht="16.5" x14ac:dyDescent="0.35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</row>
    <row r="54" spans="1:62" ht="16.5" x14ac:dyDescent="0.35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</row>
    <row r="55" spans="1:62" ht="16.5" x14ac:dyDescent="0.35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</row>
    <row r="56" spans="1:62" ht="16.5" x14ac:dyDescent="0.35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</row>
    <row r="57" spans="1:62" ht="16.5" x14ac:dyDescent="0.35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</row>
    <row r="58" spans="1:62" ht="16.5" x14ac:dyDescent="0.35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</row>
    <row r="59" spans="1:62" ht="16.5" x14ac:dyDescent="0.35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</row>
    <row r="60" spans="1:62" ht="16.5" x14ac:dyDescent="0.35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</row>
    <row r="61" spans="1:62" ht="16.5" x14ac:dyDescent="0.35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</row>
    <row r="62" spans="1:62" ht="16.5" x14ac:dyDescent="0.35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</row>
    <row r="63" spans="1:62" ht="16.5" x14ac:dyDescent="0.35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</row>
    <row r="64" spans="1:62" ht="16.5" x14ac:dyDescent="0.35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</row>
    <row r="65" spans="1:62" ht="16.5" x14ac:dyDescent="0.35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</row>
    <row r="66" spans="1:62" ht="16.5" x14ac:dyDescent="0.35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</row>
    <row r="67" spans="1:62" ht="16.5" x14ac:dyDescent="0.35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</row>
    <row r="68" spans="1:62" ht="16.5" x14ac:dyDescent="0.35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</row>
    <row r="69" spans="1:62" ht="16.5" x14ac:dyDescent="0.35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</row>
    <row r="70" spans="1:62" ht="16.5" x14ac:dyDescent="0.35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</row>
    <row r="71" spans="1:62" ht="16.5" x14ac:dyDescent="0.35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</row>
    <row r="72" spans="1:62" ht="16.5" x14ac:dyDescent="0.35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</row>
    <row r="73" spans="1:62" ht="16.5" x14ac:dyDescent="0.35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</row>
    <row r="74" spans="1:62" ht="16.5" x14ac:dyDescent="0.35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</row>
    <row r="75" spans="1:62" ht="16.5" x14ac:dyDescent="0.35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</row>
    <row r="76" spans="1:62" ht="16.5" x14ac:dyDescent="0.35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</row>
    <row r="77" spans="1:62" ht="16.5" x14ac:dyDescent="0.35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</row>
    <row r="78" spans="1:62" ht="16.5" x14ac:dyDescent="0.35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</row>
    <row r="79" spans="1:62" ht="16.5" x14ac:dyDescent="0.35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</row>
    <row r="80" spans="1:62" ht="16.5" x14ac:dyDescent="0.35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</row>
    <row r="81" spans="1:62" ht="16.5" x14ac:dyDescent="0.35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</row>
    <row r="82" spans="1:62" ht="16.5" x14ac:dyDescent="0.35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</row>
    <row r="83" spans="1:62" ht="16.5" x14ac:dyDescent="0.35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</row>
    <row r="84" spans="1:62" ht="16.5" x14ac:dyDescent="0.35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</row>
    <row r="85" spans="1:62" ht="16.5" x14ac:dyDescent="0.35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</row>
    <row r="86" spans="1:62" ht="16.5" x14ac:dyDescent="0.35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</row>
    <row r="87" spans="1:62" ht="16.5" x14ac:dyDescent="0.35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</row>
    <row r="88" spans="1:62" ht="16.5" x14ac:dyDescent="0.35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</row>
    <row r="89" spans="1:62" ht="16.5" x14ac:dyDescent="0.35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</row>
    <row r="90" spans="1:62" ht="16.5" x14ac:dyDescent="0.35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</row>
    <row r="91" spans="1:62" ht="16.5" x14ac:dyDescent="0.35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</row>
    <row r="92" spans="1:62" ht="16.5" x14ac:dyDescent="0.35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</row>
    <row r="93" spans="1:62" ht="16.5" x14ac:dyDescent="0.35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</row>
    <row r="94" spans="1:62" ht="16.5" x14ac:dyDescent="0.35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</row>
    <row r="95" spans="1:62" ht="16.5" x14ac:dyDescent="0.35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</row>
    <row r="96" spans="1:62" ht="16.5" x14ac:dyDescent="0.35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</row>
    <row r="97" spans="1:62" ht="16.5" x14ac:dyDescent="0.35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</row>
    <row r="98" spans="1:62" ht="16.5" x14ac:dyDescent="0.35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</row>
    <row r="99" spans="1:62" ht="16.5" x14ac:dyDescent="0.35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</row>
    <row r="100" spans="1:62" ht="16.5" x14ac:dyDescent="0.35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</row>
    <row r="101" spans="1:62" ht="16.5" x14ac:dyDescent="0.35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</row>
    <row r="102" spans="1:62" ht="16.5" x14ac:dyDescent="0.35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</row>
    <row r="103" spans="1:62" ht="16.5" x14ac:dyDescent="0.35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</row>
    <row r="104" spans="1:62" ht="16.5" x14ac:dyDescent="0.35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</row>
    <row r="105" spans="1:62" ht="16.5" x14ac:dyDescent="0.35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</row>
    <row r="106" spans="1:62" ht="16.5" x14ac:dyDescent="0.35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</row>
    <row r="107" spans="1:62" ht="16.5" x14ac:dyDescent="0.35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</row>
    <row r="108" spans="1:62" ht="16.5" x14ac:dyDescent="0.35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</row>
    <row r="109" spans="1:62" ht="16.5" x14ac:dyDescent="0.35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</row>
    <row r="110" spans="1:62" ht="16.5" x14ac:dyDescent="0.35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</row>
    <row r="111" spans="1:62" ht="16.5" x14ac:dyDescent="0.35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</row>
    <row r="112" spans="1:62" ht="16.5" x14ac:dyDescent="0.35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</row>
    <row r="113" spans="1:62" ht="16.5" x14ac:dyDescent="0.35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</row>
    <row r="114" spans="1:62" ht="16.5" x14ac:dyDescent="0.35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</row>
    <row r="115" spans="1:62" ht="16.5" x14ac:dyDescent="0.35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</row>
    <row r="116" spans="1:62" ht="16.5" x14ac:dyDescent="0.35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</row>
    <row r="117" spans="1:62" ht="16.5" x14ac:dyDescent="0.35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</row>
    <row r="118" spans="1:62" ht="16.5" x14ac:dyDescent="0.35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</row>
    <row r="119" spans="1:62" ht="16.5" x14ac:dyDescent="0.35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</row>
    <row r="120" spans="1:62" ht="16.5" x14ac:dyDescent="0.35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</row>
    <row r="121" spans="1:62" ht="16.5" x14ac:dyDescent="0.35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</row>
    <row r="122" spans="1:62" ht="16.5" x14ac:dyDescent="0.35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</row>
    <row r="123" spans="1:62" ht="16.5" x14ac:dyDescent="0.35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</row>
    <row r="124" spans="1:62" ht="16.5" x14ac:dyDescent="0.35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</row>
    <row r="125" spans="1:62" ht="16.5" x14ac:dyDescent="0.35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</row>
    <row r="126" spans="1:62" ht="16.5" x14ac:dyDescent="0.35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</row>
    <row r="127" spans="1:62" ht="16.5" x14ac:dyDescent="0.35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</row>
    <row r="128" spans="1:62" ht="16.5" x14ac:dyDescent="0.35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</row>
    <row r="129" spans="1:62" ht="16.5" x14ac:dyDescent="0.35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</row>
    <row r="130" spans="1:62" ht="16.5" x14ac:dyDescent="0.35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</row>
    <row r="131" spans="1:62" ht="16.5" x14ac:dyDescent="0.35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</row>
    <row r="132" spans="1:62" ht="16.5" x14ac:dyDescent="0.35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</row>
    <row r="133" spans="1:62" ht="16.5" x14ac:dyDescent="0.35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</row>
    <row r="134" spans="1:62" ht="16.5" x14ac:dyDescent="0.35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</row>
    <row r="135" spans="1:62" ht="16.5" x14ac:dyDescent="0.35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</row>
    <row r="136" spans="1:62" ht="16.5" x14ac:dyDescent="0.35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</row>
    <row r="137" spans="1:62" ht="16.5" x14ac:dyDescent="0.35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</row>
    <row r="138" spans="1:62" ht="16.5" x14ac:dyDescent="0.35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</row>
    <row r="139" spans="1:62" ht="16.5" x14ac:dyDescent="0.35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</row>
    <row r="140" spans="1:62" ht="16.5" x14ac:dyDescent="0.35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</row>
    <row r="141" spans="1:62" ht="16.5" x14ac:dyDescent="0.35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</row>
    <row r="142" spans="1:62" ht="16.5" x14ac:dyDescent="0.35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</row>
    <row r="143" spans="1:62" ht="16.5" x14ac:dyDescent="0.35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</row>
    <row r="144" spans="1:62" ht="16.5" x14ac:dyDescent="0.35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</row>
    <row r="145" spans="1:62" ht="16.5" x14ac:dyDescent="0.35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</row>
    <row r="146" spans="1:62" ht="16.5" x14ac:dyDescent="0.35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</row>
    <row r="147" spans="1:62" ht="16.5" x14ac:dyDescent="0.35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</row>
    <row r="148" spans="1:62" ht="16.5" x14ac:dyDescent="0.35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</row>
    <row r="149" spans="1:62" ht="16.5" x14ac:dyDescent="0.35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</row>
    <row r="150" spans="1:62" ht="16.5" x14ac:dyDescent="0.35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</row>
    <row r="151" spans="1:62" ht="16.5" x14ac:dyDescent="0.35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</row>
    <row r="152" spans="1:62" ht="16.5" x14ac:dyDescent="0.35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</row>
    <row r="153" spans="1:62" ht="16.5" x14ac:dyDescent="0.35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</row>
    <row r="154" spans="1:62" ht="16.5" x14ac:dyDescent="0.35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</row>
    <row r="155" spans="1:62" ht="16.5" x14ac:dyDescent="0.35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</row>
    <row r="156" spans="1:62" ht="16.5" x14ac:dyDescent="0.35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</row>
    <row r="157" spans="1:62" ht="16.5" x14ac:dyDescent="0.35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</row>
    <row r="158" spans="1:62" ht="16.5" x14ac:dyDescent="0.35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</row>
    <row r="159" spans="1:62" ht="16.5" x14ac:dyDescent="0.35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</row>
    <row r="160" spans="1:62" ht="16.5" x14ac:dyDescent="0.35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</row>
  </sheetData>
  <sheetProtection algorithmName="SHA-512" hashValue="h+lyhZ0FHazh9s3HuhO+bjoAZJT9uJRAxB1AYi7wG2wtkgpTY3TsKvxl113kHnuLBcxvRswx4QjmZaf0FywM1g==" saltValue="zzMciCSs6ad+y0MzKXR/Gw==" spinCount="100000" sheet="1" objects="1" scenarios="1"/>
  <mergeCells count="21">
    <mergeCell ref="AM1:AR1"/>
    <mergeCell ref="AS1:AX1"/>
    <mergeCell ref="AY1:BD1"/>
    <mergeCell ref="AC2:AE3"/>
    <mergeCell ref="AG2:AL2"/>
    <mergeCell ref="AM2:AR2"/>
    <mergeCell ref="AS2:AX2"/>
    <mergeCell ref="AY2:BD2"/>
    <mergeCell ref="AC1:AE1"/>
    <mergeCell ref="AG1:AL1"/>
    <mergeCell ref="Q1:V1"/>
    <mergeCell ref="E2:J2"/>
    <mergeCell ref="K2:P2"/>
    <mergeCell ref="Q2:V2"/>
    <mergeCell ref="W2:AB2"/>
    <mergeCell ref="W1:AB1"/>
    <mergeCell ref="A1:A4"/>
    <mergeCell ref="B1:B4"/>
    <mergeCell ref="C1:C4"/>
    <mergeCell ref="E1:J1"/>
    <mergeCell ref="K1:P1"/>
  </mergeCells>
  <pageMargins left="0.7" right="0.7" top="0.75" bottom="0.75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L50"/>
  <sheetViews>
    <sheetView topLeftCell="A37" zoomScale="120" zoomScaleNormal="120" workbookViewId="0">
      <selection activeCell="AF54" sqref="AF54"/>
    </sheetView>
  </sheetViews>
  <sheetFormatPr defaultColWidth="8.625" defaultRowHeight="18.75" x14ac:dyDescent="0.45"/>
  <cols>
    <col min="1" max="1" width="5.125" style="64" customWidth="1"/>
    <col min="2" max="2" width="7.125" style="64" customWidth="1"/>
    <col min="3" max="3" width="20.875" style="64" customWidth="1"/>
    <col min="4" max="4" width="5.875" style="64" customWidth="1"/>
    <col min="5" max="6" width="6.125" style="64" customWidth="1"/>
    <col min="7" max="7" width="6.5" style="64" customWidth="1"/>
    <col min="8" max="8" width="9.25" style="129" customWidth="1"/>
    <col min="9" max="9" width="6.25" style="129" customWidth="1"/>
    <col min="10" max="10" width="7" style="64" customWidth="1"/>
    <col min="11" max="16384" width="8.625" style="124"/>
  </cols>
  <sheetData>
    <row r="1" spans="1:10" ht="21.75" customHeight="1" x14ac:dyDescent="0.2">
      <c r="A1" s="206" t="s">
        <v>59</v>
      </c>
      <c r="B1" s="207"/>
      <c r="C1" s="207"/>
      <c r="D1" s="207"/>
      <c r="E1" s="207"/>
      <c r="F1" s="207"/>
      <c r="G1" s="207"/>
      <c r="H1" s="207"/>
      <c r="I1" s="207"/>
      <c r="J1" s="207"/>
    </row>
    <row r="2" spans="1:10" ht="18.75" customHeight="1" x14ac:dyDescent="0.2">
      <c r="A2" s="209" t="s">
        <v>56</v>
      </c>
      <c r="B2" s="212" t="s">
        <v>30</v>
      </c>
      <c r="C2" s="209" t="s">
        <v>57</v>
      </c>
      <c r="D2" s="208" t="s">
        <v>58</v>
      </c>
      <c r="E2" s="208"/>
      <c r="F2" s="208"/>
      <c r="G2" s="208"/>
      <c r="H2" s="217" t="s">
        <v>119</v>
      </c>
      <c r="I2" s="217" t="s">
        <v>120</v>
      </c>
      <c r="J2" s="125" t="s">
        <v>81</v>
      </c>
    </row>
    <row r="3" spans="1:10" ht="18" customHeight="1" x14ac:dyDescent="0.2">
      <c r="A3" s="210"/>
      <c r="B3" s="213"/>
      <c r="C3" s="210"/>
      <c r="D3" s="208"/>
      <c r="E3" s="208"/>
      <c r="F3" s="208"/>
      <c r="G3" s="208"/>
      <c r="H3" s="218"/>
      <c r="I3" s="218"/>
      <c r="J3" s="126">
        <f>COUNTIF(I6:I50,"ปกติ")</f>
        <v>1</v>
      </c>
    </row>
    <row r="4" spans="1:10" ht="21" customHeight="1" x14ac:dyDescent="0.2">
      <c r="A4" s="210"/>
      <c r="B4" s="213"/>
      <c r="C4" s="210"/>
      <c r="D4" s="215" t="s">
        <v>51</v>
      </c>
      <c r="E4" s="215" t="s">
        <v>52</v>
      </c>
      <c r="F4" s="215" t="s">
        <v>53</v>
      </c>
      <c r="G4" s="215" t="s">
        <v>60</v>
      </c>
      <c r="H4" s="218"/>
      <c r="I4" s="218"/>
      <c r="J4" s="127">
        <f>COUNTIF(I6:I51,"มส")</f>
        <v>0</v>
      </c>
    </row>
    <row r="5" spans="1:10" ht="21" customHeight="1" x14ac:dyDescent="0.45">
      <c r="A5" s="211"/>
      <c r="B5" s="214"/>
      <c r="C5" s="211"/>
      <c r="D5" s="216"/>
      <c r="E5" s="216"/>
      <c r="F5" s="216"/>
      <c r="G5" s="216"/>
      <c r="H5" s="219"/>
      <c r="I5" s="219"/>
    </row>
    <row r="6" spans="1:10" ht="12" customHeight="1" x14ac:dyDescent="0.45">
      <c r="A6" s="46">
        <f>IF('1-4'!A6&lt;&gt;"", '1-4'!A6, "")</f>
        <v>1</v>
      </c>
      <c r="B6" s="46">
        <f>IF('1-4'!A6&lt;&gt;"", '1-4'!B6, "")</f>
        <v>69001</v>
      </c>
      <c r="C6" s="28" t="str">
        <f>IF('1-4'!A6&lt;&gt;"", '1-4'!C6, "")</f>
        <v>เด็กชายกฤษฎา มั่งคั่ง</v>
      </c>
      <c r="D6" s="46">
        <f>IF('1-4'!$A6="","", IF(SUM('17-20'!AC6, '13-16'!AC6, '9-12'!AC6, '5-8'!AC6, '1-4'!AC6)=0, "", SUM('17-20'!AC6, '13-16'!AC6, '9-12'!AC6, '5-8'!AC6, '1-4'!AC6)))</f>
        <v>38</v>
      </c>
      <c r="E6" s="46" t="str">
        <f>IF('1-4'!$A6="","", IF(SUM('17-20'!AD6, '13-16'!AD6, '9-12'!AD6, '5-8'!AD6, '1-4'!AD6)=0, "", SUM('17-20'!AD6, '13-16'!AD6, '9-12'!AD6, '5-8'!AD6, '1-4'!AD6)))</f>
        <v/>
      </c>
      <c r="F6" s="46" t="str">
        <f>IF('1-4'!$A6="","", IF(SUM('17-20'!AE6, '13-16'!AE6, '9-12'!AE6, '5-8'!AE6, '1-4'!AE6)=0, "", SUM('17-20'!AE6, '13-16'!AE6, '9-12'!AE6, '5-8'!AE6, '1-4'!AE6)))</f>
        <v/>
      </c>
      <c r="G6" s="46">
        <f>IF(สรุปบันทึกเวลาเรียนรายวิชา!$A6="","", IF(SUM(D6:F6)=0, "", SUM(D6:F6)))</f>
        <v>38</v>
      </c>
      <c r="H6" s="130">
        <f>IF('1-4'!$A6&lt;&gt;"", IFERROR((100*D6)/G6, ""), "")</f>
        <v>100</v>
      </c>
      <c r="I6" s="46" t="str">
        <f>IF(OR('1-4'!$A6="", H6=""), "", IF(H6&gt;=69, "ปกติ", "มส"))</f>
        <v>ปกติ</v>
      </c>
      <c r="J6" s="128"/>
    </row>
    <row r="7" spans="1:10" ht="12" customHeight="1" x14ac:dyDescent="0.45">
      <c r="A7" s="46">
        <f>IF('1-4'!A7&lt;&gt;"", '1-4'!A7, "")</f>
        <v>2</v>
      </c>
      <c r="B7" s="46">
        <f>IF('1-4'!A7&lt;&gt;"", '1-4'!B7, "")</f>
        <v>69002</v>
      </c>
      <c r="C7" s="28" t="str">
        <f>IF('1-4'!A7&lt;&gt;"", '1-4'!C7, "")</f>
        <v>เด็กชายกิตติพงษ์ วงศ์สว่าง</v>
      </c>
      <c r="D7" s="46" t="str">
        <f>IF('1-4'!$A7="","", IF(SUM('17-20'!AC7, '13-16'!AC7, '9-12'!AC7, '5-8'!AC7, '1-4'!AC7)=0, "", SUM('17-20'!AC7, '13-16'!AC7, '9-12'!AC7, '5-8'!AC7, '1-4'!AC7)))</f>
        <v/>
      </c>
      <c r="E7" s="46">
        <f>IF('1-4'!$A7="","", IF(SUM('17-20'!AD7, '13-16'!AD7, '9-12'!AD7, '5-8'!AD7, '1-4'!AD7)=0, "", SUM('17-20'!AD7, '13-16'!AD7, '9-12'!AD7, '5-8'!AD7, '1-4'!AD7)))</f>
        <v>5</v>
      </c>
      <c r="F7" s="46" t="str">
        <f>IF('1-4'!$A7="","", IF(SUM('17-20'!AE7, '13-16'!AE7, '9-12'!AE7, '5-8'!AE7, '1-4'!AE7)=0, "", SUM('17-20'!AE7, '13-16'!AE7, '9-12'!AE7, '5-8'!AE7, '1-4'!AE7)))</f>
        <v/>
      </c>
      <c r="G7" s="46">
        <f>IF(สรุปบันทึกเวลาเรียนรายวิชา!$A7="","", IF(SUM(D7:F7)=0, "", SUM(D7:F7)))</f>
        <v>5</v>
      </c>
      <c r="H7" s="130" t="str">
        <f>IF('1-4'!$A7&lt;&gt;"", IFERROR((100*D7)/G7, ""), "")</f>
        <v/>
      </c>
      <c r="I7" s="46" t="str">
        <f>IF(OR('1-4'!$A7="", H7=""), "", IF(H7&gt;=69, "ปกติ", "มส"))</f>
        <v/>
      </c>
      <c r="J7" s="128"/>
    </row>
    <row r="8" spans="1:10" ht="12" customHeight="1" x14ac:dyDescent="0.45">
      <c r="A8" s="46">
        <f>IF('1-4'!A8&lt;&gt;"", '1-4'!A8, "")</f>
        <v>3</v>
      </c>
      <c r="B8" s="46">
        <f>IF('1-4'!A8&lt;&gt;"", '1-4'!B8, "")</f>
        <v>69003</v>
      </c>
      <c r="C8" s="28" t="str">
        <f>IF('1-4'!A8&lt;&gt;"", '1-4'!C8, "")</f>
        <v>เด็กชายโกเมศ รัตนวิจิตร</v>
      </c>
      <c r="D8" s="46" t="str">
        <f>IF('1-4'!$A8="","", IF(SUM('17-20'!AC8, '13-16'!AC8, '9-12'!AC8, '5-8'!AC8, '1-4'!AC8)=0, "", SUM('17-20'!AC8, '13-16'!AC8, '9-12'!AC8, '5-8'!AC8, '1-4'!AC8)))</f>
        <v/>
      </c>
      <c r="E8" s="46" t="str">
        <f>IF('1-4'!$A8="","", IF(SUM('17-20'!AD8, '13-16'!AD8, '9-12'!AD8, '5-8'!AD8, '1-4'!AD8)=0, "", SUM('17-20'!AD8, '13-16'!AD8, '9-12'!AD8, '5-8'!AD8, '1-4'!AD8)))</f>
        <v/>
      </c>
      <c r="F8" s="46" t="str">
        <f>IF('1-4'!$A8="","", IF(SUM('17-20'!AE8, '13-16'!AE8, '9-12'!AE8, '5-8'!AE8, '1-4'!AE8)=0, "", SUM('17-20'!AE8, '13-16'!AE8, '9-12'!AE8, '5-8'!AE8, '1-4'!AE8)))</f>
        <v/>
      </c>
      <c r="G8" s="46" t="str">
        <f>IF(สรุปบันทึกเวลาเรียนรายวิชา!$A8="","", IF(SUM(D8:F8)=0, "", SUM(D8:F8)))</f>
        <v/>
      </c>
      <c r="H8" s="130" t="str">
        <f>IF('1-4'!$A8&lt;&gt;"", IFERROR((100*D8)/G8, ""), "")</f>
        <v/>
      </c>
      <c r="I8" s="46" t="str">
        <f>IF(OR('1-4'!$A8="", H8=""), "", IF(H8&gt;=69, "ปกติ", "มส"))</f>
        <v/>
      </c>
      <c r="J8" s="128"/>
    </row>
    <row r="9" spans="1:10" ht="12" customHeight="1" x14ac:dyDescent="0.45">
      <c r="A9" s="46">
        <f>IF('1-4'!A9&lt;&gt;"", '1-4'!A9, "")</f>
        <v>4</v>
      </c>
      <c r="B9" s="46">
        <f>IF('1-4'!A9&lt;&gt;"", '1-4'!B9, "")</f>
        <v>69004</v>
      </c>
      <c r="C9" s="28" t="str">
        <f>IF('1-4'!A9&lt;&gt;"", '1-4'!C9, "")</f>
        <v>เด็กชายจิรพัฒน์ เจริญสุข</v>
      </c>
      <c r="D9" s="46" t="str">
        <f>IF('1-4'!$A9="","", IF(SUM('17-20'!AC9, '13-16'!AC9, '9-12'!AC9, '5-8'!AC9, '1-4'!AC9)=0, "", SUM('17-20'!AC9, '13-16'!AC9, '9-12'!AC9, '5-8'!AC9, '1-4'!AC9)))</f>
        <v/>
      </c>
      <c r="E9" s="46" t="str">
        <f>IF('1-4'!$A9="","", IF(SUM('17-20'!AD9, '13-16'!AD9, '9-12'!AD9, '5-8'!AD9, '1-4'!AD9)=0, "", SUM('17-20'!AD9, '13-16'!AD9, '9-12'!AD9, '5-8'!AD9, '1-4'!AD9)))</f>
        <v/>
      </c>
      <c r="F9" s="46" t="str">
        <f>IF('1-4'!$A9="","", IF(SUM('17-20'!AE9, '13-16'!AE9, '9-12'!AE9, '5-8'!AE9, '1-4'!AE9)=0, "", SUM('17-20'!AE9, '13-16'!AE9, '9-12'!AE9, '5-8'!AE9, '1-4'!AE9)))</f>
        <v/>
      </c>
      <c r="G9" s="46" t="str">
        <f>IF(สรุปบันทึกเวลาเรียนรายวิชา!$A9="","", IF(SUM(D9:F9)=0, "", SUM(D9:F9)))</f>
        <v/>
      </c>
      <c r="H9" s="130" t="str">
        <f>IF('1-4'!$A9&lt;&gt;"", IFERROR((100*D9)/G9, ""), "")</f>
        <v/>
      </c>
      <c r="I9" s="46" t="str">
        <f>IF(OR('1-4'!$A9="", H9=""), "", IF(H9&gt;=69, "ปกติ", "มส"))</f>
        <v/>
      </c>
      <c r="J9" s="128"/>
    </row>
    <row r="10" spans="1:10" ht="12" customHeight="1" x14ac:dyDescent="0.45">
      <c r="A10" s="46">
        <f>IF('1-4'!A10&lt;&gt;"", '1-4'!A10, "")</f>
        <v>5</v>
      </c>
      <c r="B10" s="46">
        <f>IF('1-4'!A10&lt;&gt;"", '1-4'!B10, "")</f>
        <v>69005</v>
      </c>
      <c r="C10" s="28" t="str">
        <f>IF('1-4'!A10&lt;&gt;"", '1-4'!C10, "")</f>
        <v>เด็กชายเจษฎาภรณ์ แสนดี</v>
      </c>
      <c r="D10" s="46" t="str">
        <f>IF('1-4'!$A10="","", IF(SUM('17-20'!AC10, '13-16'!AC10, '9-12'!AC10, '5-8'!AC10, '1-4'!AC10)=0, "", SUM('17-20'!AC10, '13-16'!AC10, '9-12'!AC10, '5-8'!AC10, '1-4'!AC10)))</f>
        <v/>
      </c>
      <c r="E10" s="46" t="str">
        <f>IF('1-4'!$A10="","", IF(SUM('17-20'!AD10, '13-16'!AD10, '9-12'!AD10, '5-8'!AD10, '1-4'!AD10)=0, "", SUM('17-20'!AD10, '13-16'!AD10, '9-12'!AD10, '5-8'!AD10, '1-4'!AD10)))</f>
        <v/>
      </c>
      <c r="F10" s="46" t="str">
        <f>IF('1-4'!$A10="","", IF(SUM('17-20'!AE10, '13-16'!AE10, '9-12'!AE10, '5-8'!AE10, '1-4'!AE10)=0, "", SUM('17-20'!AE10, '13-16'!AE10, '9-12'!AE10, '5-8'!AE10, '1-4'!AE10)))</f>
        <v/>
      </c>
      <c r="G10" s="46" t="str">
        <f>IF(สรุปบันทึกเวลาเรียนรายวิชา!$A10="","", IF(SUM(D10:F10)=0, "", SUM(D10:F10)))</f>
        <v/>
      </c>
      <c r="H10" s="130" t="str">
        <f>IF('1-4'!$A10&lt;&gt;"", IFERROR((100*D10)/G10, ""), "")</f>
        <v/>
      </c>
      <c r="I10" s="46" t="str">
        <f>IF(OR('1-4'!$A10="", H10=""), "", IF(H10&gt;=69, "ปกติ", "มส"))</f>
        <v/>
      </c>
      <c r="J10" s="128"/>
    </row>
    <row r="11" spans="1:10" ht="12" customHeight="1" x14ac:dyDescent="0.45">
      <c r="A11" s="46">
        <f>IF('1-4'!A11&lt;&gt;"", '1-4'!A11, "")</f>
        <v>6</v>
      </c>
      <c r="B11" s="46">
        <f>IF('1-4'!A11&lt;&gt;"", '1-4'!B11, "")</f>
        <v>69006</v>
      </c>
      <c r="C11" s="28" t="str">
        <f>IF('1-4'!A11&lt;&gt;"", '1-4'!C11, "")</f>
        <v>เด็กชายชยพล นามไพเราะ</v>
      </c>
      <c r="D11" s="46" t="str">
        <f>IF('1-4'!$A11="","", IF(SUM('17-20'!AC11, '13-16'!AC11, '9-12'!AC11, '5-8'!AC11, '1-4'!AC11)=0, "", SUM('17-20'!AC11, '13-16'!AC11, '9-12'!AC11, '5-8'!AC11, '1-4'!AC11)))</f>
        <v/>
      </c>
      <c r="E11" s="46" t="str">
        <f>IF('1-4'!$A11="","", IF(SUM('17-20'!AD11, '13-16'!AD11, '9-12'!AD11, '5-8'!AD11, '1-4'!AD11)=0, "", SUM('17-20'!AD11, '13-16'!AD11, '9-12'!AD11, '5-8'!AD11, '1-4'!AD11)))</f>
        <v/>
      </c>
      <c r="F11" s="46" t="str">
        <f>IF('1-4'!$A11="","", IF(SUM('17-20'!AE11, '13-16'!AE11, '9-12'!AE11, '5-8'!AE11, '1-4'!AE11)=0, "", SUM('17-20'!AE11, '13-16'!AE11, '9-12'!AE11, '5-8'!AE11, '1-4'!AE11)))</f>
        <v/>
      </c>
      <c r="G11" s="46" t="str">
        <f>IF(สรุปบันทึกเวลาเรียนรายวิชา!$A11="","", IF(SUM(D11:F11)=0, "", SUM(D11:F11)))</f>
        <v/>
      </c>
      <c r="H11" s="130" t="str">
        <f>IF('1-4'!$A11&lt;&gt;"", IFERROR((100*D11)/G11, ""), "")</f>
        <v/>
      </c>
      <c r="I11" s="46" t="str">
        <f>IF(OR('1-4'!$A11="", H11=""), "", IF(H11&gt;=69, "ปกติ", "มส"))</f>
        <v/>
      </c>
      <c r="J11" s="128"/>
    </row>
    <row r="12" spans="1:10" ht="12" customHeight="1" x14ac:dyDescent="0.45">
      <c r="A12" s="46">
        <f>IF('1-4'!A12&lt;&gt;"", '1-4'!A12, "")</f>
        <v>7</v>
      </c>
      <c r="B12" s="46">
        <f>IF('1-4'!A12&lt;&gt;"", '1-4'!B12, "")</f>
        <v>69007</v>
      </c>
      <c r="C12" s="28" t="str">
        <f>IF('1-4'!A12&lt;&gt;"", '1-4'!C12, "")</f>
        <v>เด็กชายชัชวาลย์ สุขเกษม</v>
      </c>
      <c r="D12" s="46" t="str">
        <f>IF('1-4'!$A12="","", IF(SUM('17-20'!AC12, '13-16'!AC12, '9-12'!AC12, '5-8'!AC12, '1-4'!AC12)=0, "", SUM('17-20'!AC12, '13-16'!AC12, '9-12'!AC12, '5-8'!AC12, '1-4'!AC12)))</f>
        <v/>
      </c>
      <c r="E12" s="46" t="str">
        <f>IF('1-4'!$A12="","", IF(SUM('17-20'!AD12, '13-16'!AD12, '9-12'!AD12, '5-8'!AD12, '1-4'!AD12)=0, "", SUM('17-20'!AD12, '13-16'!AD12, '9-12'!AD12, '5-8'!AD12, '1-4'!AD12)))</f>
        <v/>
      </c>
      <c r="F12" s="46" t="str">
        <f>IF('1-4'!$A12="","", IF(SUM('17-20'!AE12, '13-16'!AE12, '9-12'!AE12, '5-8'!AE12, '1-4'!AE12)=0, "", SUM('17-20'!AE12, '13-16'!AE12, '9-12'!AE12, '5-8'!AE12, '1-4'!AE12)))</f>
        <v/>
      </c>
      <c r="G12" s="46" t="str">
        <f>IF(สรุปบันทึกเวลาเรียนรายวิชา!$A12="","", IF(SUM(D12:F12)=0, "", SUM(D12:F12)))</f>
        <v/>
      </c>
      <c r="H12" s="130" t="str">
        <f>IF('1-4'!$A12&lt;&gt;"", IFERROR((100*D12)/G12, ""), "")</f>
        <v/>
      </c>
      <c r="I12" s="46" t="str">
        <f>IF(OR('1-4'!$A12="", H12=""), "", IF(H12&gt;=69, "ปกติ", "มส"))</f>
        <v/>
      </c>
      <c r="J12" s="128"/>
    </row>
    <row r="13" spans="1:10" ht="12" customHeight="1" x14ac:dyDescent="0.45">
      <c r="A13" s="46">
        <f>IF('1-4'!A13&lt;&gt;"", '1-4'!A13, "")</f>
        <v>8</v>
      </c>
      <c r="B13" s="46">
        <f>IF('1-4'!A13&lt;&gt;"", '1-4'!B13, "")</f>
        <v>69008</v>
      </c>
      <c r="C13" s="28" t="str">
        <f>IF('1-4'!A13&lt;&gt;"", '1-4'!C13, "")</f>
        <v>เด็กชายชัยชนะ รักชาติ</v>
      </c>
      <c r="D13" s="46" t="str">
        <f>IF('1-4'!$A13="","", IF(SUM('17-20'!AC13, '13-16'!AC13, '9-12'!AC13, '5-8'!AC13, '1-4'!AC13)=0, "", SUM('17-20'!AC13, '13-16'!AC13, '9-12'!AC13, '5-8'!AC13, '1-4'!AC13)))</f>
        <v/>
      </c>
      <c r="E13" s="46" t="str">
        <f>IF('1-4'!$A13="","", IF(SUM('17-20'!AD13, '13-16'!AD13, '9-12'!AD13, '5-8'!AD13, '1-4'!AD13)=0, "", SUM('17-20'!AD13, '13-16'!AD13, '9-12'!AD13, '5-8'!AD13, '1-4'!AD13)))</f>
        <v/>
      </c>
      <c r="F13" s="46" t="str">
        <f>IF('1-4'!$A13="","", IF(SUM('17-20'!AE13, '13-16'!AE13, '9-12'!AE13, '5-8'!AE13, '1-4'!AE13)=0, "", SUM('17-20'!AE13, '13-16'!AE13, '9-12'!AE13, '5-8'!AE13, '1-4'!AE13)))</f>
        <v/>
      </c>
      <c r="G13" s="46" t="str">
        <f>IF(สรุปบันทึกเวลาเรียนรายวิชา!$A13="","", IF(SUM(D13:F13)=0, "", SUM(D13:F13)))</f>
        <v/>
      </c>
      <c r="H13" s="130" t="str">
        <f>IF('1-4'!$A13&lt;&gt;"", IFERROR((100*D13)/G13, ""), "")</f>
        <v/>
      </c>
      <c r="I13" s="46" t="str">
        <f>IF(OR('1-4'!$A13="", H13=""), "", IF(H13&gt;=69, "ปกติ", "มส"))</f>
        <v/>
      </c>
      <c r="J13" s="128"/>
    </row>
    <row r="14" spans="1:10" ht="12" customHeight="1" x14ac:dyDescent="0.45">
      <c r="A14" s="46">
        <f>IF('1-4'!A14&lt;&gt;"", '1-4'!A14, "")</f>
        <v>9</v>
      </c>
      <c r="B14" s="46">
        <f>IF('1-4'!A14&lt;&gt;"", '1-4'!B14, "")</f>
        <v>69009</v>
      </c>
      <c r="C14" s="28" t="str">
        <f>IF('1-4'!A14&lt;&gt;"", '1-4'!C14, "")</f>
        <v>เด็กชายโชติวิทย์ สิทธิชัย</v>
      </c>
      <c r="D14" s="46" t="str">
        <f>IF('1-4'!$A14="","", IF(SUM('17-20'!AC14, '13-16'!AC14, '9-12'!AC14, '5-8'!AC14, '1-4'!AC14)=0, "", SUM('17-20'!AC14, '13-16'!AC14, '9-12'!AC14, '5-8'!AC14, '1-4'!AC14)))</f>
        <v/>
      </c>
      <c r="E14" s="46" t="str">
        <f>IF('1-4'!$A14="","", IF(SUM('17-20'!AD14, '13-16'!AD14, '9-12'!AD14, '5-8'!AD14, '1-4'!AD14)=0, "", SUM('17-20'!AD14, '13-16'!AD14, '9-12'!AD14, '5-8'!AD14, '1-4'!AD14)))</f>
        <v/>
      </c>
      <c r="F14" s="46" t="str">
        <f>IF('1-4'!$A14="","", IF(SUM('17-20'!AE14, '13-16'!AE14, '9-12'!AE14, '5-8'!AE14, '1-4'!AE14)=0, "", SUM('17-20'!AE14, '13-16'!AE14, '9-12'!AE14, '5-8'!AE14, '1-4'!AE14)))</f>
        <v/>
      </c>
      <c r="G14" s="46" t="str">
        <f>IF(สรุปบันทึกเวลาเรียนรายวิชา!$A14="","", IF(SUM(D14:F14)=0, "", SUM(D14:F14)))</f>
        <v/>
      </c>
      <c r="H14" s="130" t="str">
        <f>IF('1-4'!$A14&lt;&gt;"", IFERROR((100*D14)/G14, ""), "")</f>
        <v/>
      </c>
      <c r="I14" s="46" t="str">
        <f>IF(OR('1-4'!$A14="", H14=""), "", IF(H14&gt;=69, "ปกติ", "มส"))</f>
        <v/>
      </c>
      <c r="J14" s="128"/>
    </row>
    <row r="15" spans="1:10" ht="12" customHeight="1" x14ac:dyDescent="0.45">
      <c r="A15" s="46">
        <f>IF('1-4'!A15&lt;&gt;"", '1-4'!A15, "")</f>
        <v>10</v>
      </c>
      <c r="B15" s="46">
        <f>IF('1-4'!A15&lt;&gt;"", '1-4'!B15, "")</f>
        <v>69010</v>
      </c>
      <c r="C15" s="28" t="str">
        <f>IF('1-4'!A15&lt;&gt;"", '1-4'!C15, "")</f>
        <v>เด็กชายณพงศ์ มงคลชัย</v>
      </c>
      <c r="D15" s="46" t="str">
        <f>IF('1-4'!$A15="","", IF(SUM('17-20'!AC15, '13-16'!AC15, '9-12'!AC15, '5-8'!AC15, '1-4'!AC15)=0, "", SUM('17-20'!AC15, '13-16'!AC15, '9-12'!AC15, '5-8'!AC15, '1-4'!AC15)))</f>
        <v/>
      </c>
      <c r="E15" s="46" t="str">
        <f>IF('1-4'!$A15="","", IF(SUM('17-20'!AD15, '13-16'!AD15, '9-12'!AD15, '5-8'!AD15, '1-4'!AD15)=0, "", SUM('17-20'!AD15, '13-16'!AD15, '9-12'!AD15, '5-8'!AD15, '1-4'!AD15)))</f>
        <v/>
      </c>
      <c r="F15" s="46" t="str">
        <f>IF('1-4'!$A15="","", IF(SUM('17-20'!AE15, '13-16'!AE15, '9-12'!AE15, '5-8'!AE15, '1-4'!AE15)=0, "", SUM('17-20'!AE15, '13-16'!AE15, '9-12'!AE15, '5-8'!AE15, '1-4'!AE15)))</f>
        <v/>
      </c>
      <c r="G15" s="46" t="str">
        <f>IF(สรุปบันทึกเวลาเรียนรายวิชา!$A15="","", IF(SUM(D15:F15)=0, "", SUM(D15:F15)))</f>
        <v/>
      </c>
      <c r="H15" s="130" t="str">
        <f>IF('1-4'!$A15&lt;&gt;"", IFERROR((100*D15)/G15, ""), "")</f>
        <v/>
      </c>
      <c r="I15" s="46" t="str">
        <f>IF(OR('1-4'!$A15="", H15=""), "", IF(H15&gt;=69, "ปกติ", "มส"))</f>
        <v/>
      </c>
      <c r="J15" s="128"/>
    </row>
    <row r="16" spans="1:10" ht="12" customHeight="1" x14ac:dyDescent="0.45">
      <c r="A16" s="46">
        <f>IF('1-4'!A16&lt;&gt;"", '1-4'!A16, "")</f>
        <v>11</v>
      </c>
      <c r="B16" s="46">
        <f>IF('1-4'!A16&lt;&gt;"", '1-4'!B16, "")</f>
        <v>69011</v>
      </c>
      <c r="C16" s="28" t="str">
        <f>IF('1-4'!A16&lt;&gt;"", '1-4'!C16, "")</f>
        <v>เด็กชายณัฐกร ศรีประเสริฐ</v>
      </c>
      <c r="D16" s="46" t="str">
        <f>IF('1-4'!$A16="","", IF(SUM('17-20'!AC16, '13-16'!AC16, '9-12'!AC16, '5-8'!AC16, '1-4'!AC16)=0, "", SUM('17-20'!AC16, '13-16'!AC16, '9-12'!AC16, '5-8'!AC16, '1-4'!AC16)))</f>
        <v/>
      </c>
      <c r="E16" s="46" t="str">
        <f>IF('1-4'!$A16="","", IF(SUM('17-20'!AD16, '13-16'!AD16, '9-12'!AD16, '5-8'!AD16, '1-4'!AD16)=0, "", SUM('17-20'!AD16, '13-16'!AD16, '9-12'!AD16, '5-8'!AD16, '1-4'!AD16)))</f>
        <v/>
      </c>
      <c r="F16" s="46" t="str">
        <f>IF('1-4'!$A16="","", IF(SUM('17-20'!AE16, '13-16'!AE16, '9-12'!AE16, '5-8'!AE16, '1-4'!AE16)=0, "", SUM('17-20'!AE16, '13-16'!AE16, '9-12'!AE16, '5-8'!AE16, '1-4'!AE16)))</f>
        <v/>
      </c>
      <c r="G16" s="46" t="str">
        <f>IF(สรุปบันทึกเวลาเรียนรายวิชา!$A16="","", IF(SUM(D16:F16)=0, "", SUM(D16:F16)))</f>
        <v/>
      </c>
      <c r="H16" s="130" t="str">
        <f>IF('1-4'!$A16&lt;&gt;"", IFERROR((100*D16)/G16, ""), "")</f>
        <v/>
      </c>
      <c r="I16" s="46" t="str">
        <f>IF(OR('1-4'!$A16="", H16=""), "", IF(H16&gt;=69, "ปกติ", "มส"))</f>
        <v/>
      </c>
      <c r="J16" s="128"/>
    </row>
    <row r="17" spans="1:10" ht="12" customHeight="1" x14ac:dyDescent="0.45">
      <c r="A17" s="46">
        <f>IF('1-4'!A17&lt;&gt;"", '1-4'!A17, "")</f>
        <v>12</v>
      </c>
      <c r="B17" s="46">
        <f>IF('1-4'!A17&lt;&gt;"", '1-4'!B17, "")</f>
        <v>69012</v>
      </c>
      <c r="C17" s="28" t="str">
        <f>IF('1-4'!A17&lt;&gt;"", '1-4'!C17, "")</f>
        <v>เด็กชายณัฐพล ผาสุข</v>
      </c>
      <c r="D17" s="46" t="str">
        <f>IF('1-4'!$A17="","", IF(SUM('17-20'!AC17, '13-16'!AC17, '9-12'!AC17, '5-8'!AC17, '1-4'!AC17)=0, "", SUM('17-20'!AC17, '13-16'!AC17, '9-12'!AC17, '5-8'!AC17, '1-4'!AC17)))</f>
        <v/>
      </c>
      <c r="E17" s="46" t="str">
        <f>IF('1-4'!$A17="","", IF(SUM('17-20'!AD17, '13-16'!AD17, '9-12'!AD17, '5-8'!AD17, '1-4'!AD17)=0, "", SUM('17-20'!AD17, '13-16'!AD17, '9-12'!AD17, '5-8'!AD17, '1-4'!AD17)))</f>
        <v/>
      </c>
      <c r="F17" s="46" t="str">
        <f>IF('1-4'!$A17="","", IF(SUM('17-20'!AE17, '13-16'!AE17, '9-12'!AE17, '5-8'!AE17, '1-4'!AE17)=0, "", SUM('17-20'!AE17, '13-16'!AE17, '9-12'!AE17, '5-8'!AE17, '1-4'!AE17)))</f>
        <v/>
      </c>
      <c r="G17" s="46" t="str">
        <f>IF(สรุปบันทึกเวลาเรียนรายวิชา!$A17="","", IF(SUM(D17:F17)=0, "", SUM(D17:F17)))</f>
        <v/>
      </c>
      <c r="H17" s="130" t="str">
        <f>IF('1-4'!$A17&lt;&gt;"", IFERROR((100*D17)/G17, ""), "")</f>
        <v/>
      </c>
      <c r="I17" s="46" t="str">
        <f>IF(OR('1-4'!$A17="", H17=""), "", IF(H17&gt;=69, "ปกติ", "มส"))</f>
        <v/>
      </c>
      <c r="J17" s="128"/>
    </row>
    <row r="18" spans="1:10" ht="12" customHeight="1" x14ac:dyDescent="0.45">
      <c r="A18" s="46">
        <f>IF('1-4'!A18&lt;&gt;"", '1-4'!A18, "")</f>
        <v>13</v>
      </c>
      <c r="B18" s="46">
        <f>IF('1-4'!A18&lt;&gt;"", '1-4'!B18, "")</f>
        <v>69013</v>
      </c>
      <c r="C18" s="28" t="str">
        <f>IF('1-4'!A18&lt;&gt;"", '1-4'!C18, "")</f>
        <v>เด็กชายดนัย สมบูรณ์</v>
      </c>
      <c r="D18" s="46" t="str">
        <f>IF('1-4'!$A18="","", IF(SUM('17-20'!AC18, '13-16'!AC18, '9-12'!AC18, '5-8'!AC18, '1-4'!AC18)=0, "", SUM('17-20'!AC18, '13-16'!AC18, '9-12'!AC18, '5-8'!AC18, '1-4'!AC18)))</f>
        <v/>
      </c>
      <c r="E18" s="46" t="str">
        <f>IF('1-4'!$A18="","", IF(SUM('17-20'!AD18, '13-16'!AD18, '9-12'!AD18, '5-8'!AD18, '1-4'!AD18)=0, "", SUM('17-20'!AD18, '13-16'!AD18, '9-12'!AD18, '5-8'!AD18, '1-4'!AD18)))</f>
        <v/>
      </c>
      <c r="F18" s="46" t="str">
        <f>IF('1-4'!$A18="","", IF(SUM('17-20'!AE18, '13-16'!AE18, '9-12'!AE18, '5-8'!AE18, '1-4'!AE18)=0, "", SUM('17-20'!AE18, '13-16'!AE18, '9-12'!AE18, '5-8'!AE18, '1-4'!AE18)))</f>
        <v/>
      </c>
      <c r="G18" s="46" t="str">
        <f>IF(สรุปบันทึกเวลาเรียนรายวิชา!$A18="","", IF(SUM(D18:F18)=0, "", SUM(D18:F18)))</f>
        <v/>
      </c>
      <c r="H18" s="130" t="str">
        <f>IF('1-4'!$A18&lt;&gt;"", IFERROR((100*D18)/G18, ""), "")</f>
        <v/>
      </c>
      <c r="I18" s="46" t="str">
        <f>IF(OR('1-4'!$A18="", H18=""), "", IF(H18&gt;=69, "ปกติ", "มส"))</f>
        <v/>
      </c>
      <c r="J18" s="128"/>
    </row>
    <row r="19" spans="1:10" ht="12" customHeight="1" x14ac:dyDescent="0.45">
      <c r="A19" s="46">
        <f>IF('1-4'!A19&lt;&gt;"", '1-4'!A19, "")</f>
        <v>14</v>
      </c>
      <c r="B19" s="46">
        <f>IF('1-4'!A19&lt;&gt;"", '1-4'!B19, "")</f>
        <v>69014</v>
      </c>
      <c r="C19" s="28" t="str">
        <f>IF('1-4'!A19&lt;&gt;"", '1-4'!C19, "")</f>
        <v>เด็กชายเดชาธร ทองอ่อน</v>
      </c>
      <c r="D19" s="46" t="str">
        <f>IF('1-4'!$A19="","", IF(SUM('17-20'!AC19, '13-16'!AC19, '9-12'!AC19, '5-8'!AC19, '1-4'!AC19)=0, "", SUM('17-20'!AC19, '13-16'!AC19, '9-12'!AC19, '5-8'!AC19, '1-4'!AC19)))</f>
        <v/>
      </c>
      <c r="E19" s="46" t="str">
        <f>IF('1-4'!$A19="","", IF(SUM('17-20'!AD19, '13-16'!AD19, '9-12'!AD19, '5-8'!AD19, '1-4'!AD19)=0, "", SUM('17-20'!AD19, '13-16'!AD19, '9-12'!AD19, '5-8'!AD19, '1-4'!AD19)))</f>
        <v/>
      </c>
      <c r="F19" s="46" t="str">
        <f>IF('1-4'!$A19="","", IF(SUM('17-20'!AE19, '13-16'!AE19, '9-12'!AE19, '5-8'!AE19, '1-4'!AE19)=0, "", SUM('17-20'!AE19, '13-16'!AE19, '9-12'!AE19, '5-8'!AE19, '1-4'!AE19)))</f>
        <v/>
      </c>
      <c r="G19" s="46" t="str">
        <f>IF(สรุปบันทึกเวลาเรียนรายวิชา!$A19="","", IF(SUM(D19:F19)=0, "", SUM(D19:F19)))</f>
        <v/>
      </c>
      <c r="H19" s="130" t="str">
        <f>IF('1-4'!$A19&lt;&gt;"", IFERROR((100*D19)/G19, ""), "")</f>
        <v/>
      </c>
      <c r="I19" s="46" t="str">
        <f>IF(OR('1-4'!$A19="", H19=""), "", IF(H19&gt;=69, "ปกติ", "มส"))</f>
        <v/>
      </c>
      <c r="J19" s="128"/>
    </row>
    <row r="20" spans="1:10" ht="12" customHeight="1" x14ac:dyDescent="0.45">
      <c r="A20" s="46">
        <f>IF('1-4'!A20&lt;&gt;"", '1-4'!A20, "")</f>
        <v>15</v>
      </c>
      <c r="B20" s="46">
        <f>IF('1-4'!A20&lt;&gt;"", '1-4'!B20, "")</f>
        <v>69015</v>
      </c>
      <c r="C20" s="28" t="str">
        <f>IF('1-4'!A20&lt;&gt;"", '1-4'!C20, "")</f>
        <v>เด็กชายทรงพล ทรัพย์สิน</v>
      </c>
      <c r="D20" s="46" t="str">
        <f>IF('1-4'!$A20="","", IF(SUM('17-20'!AC20, '13-16'!AC20, '9-12'!AC20, '5-8'!AC20, '1-4'!AC20)=0, "", SUM('17-20'!AC20, '13-16'!AC20, '9-12'!AC20, '5-8'!AC20, '1-4'!AC20)))</f>
        <v/>
      </c>
      <c r="E20" s="46" t="str">
        <f>IF('1-4'!$A20="","", IF(SUM('17-20'!AD20, '13-16'!AD20, '9-12'!AD20, '5-8'!AD20, '1-4'!AD20)=0, "", SUM('17-20'!AD20, '13-16'!AD20, '9-12'!AD20, '5-8'!AD20, '1-4'!AD20)))</f>
        <v/>
      </c>
      <c r="F20" s="46" t="str">
        <f>IF('1-4'!$A20="","", IF(SUM('17-20'!AE20, '13-16'!AE20, '9-12'!AE20, '5-8'!AE20, '1-4'!AE20)=0, "", SUM('17-20'!AE20, '13-16'!AE20, '9-12'!AE20, '5-8'!AE20, '1-4'!AE20)))</f>
        <v/>
      </c>
      <c r="G20" s="46" t="str">
        <f>IF(สรุปบันทึกเวลาเรียนรายวิชา!$A20="","", IF(SUM(D20:F20)=0, "", SUM(D20:F20)))</f>
        <v/>
      </c>
      <c r="H20" s="130" t="str">
        <f>IF('1-4'!$A20&lt;&gt;"", IFERROR((100*D20)/G20, ""), "")</f>
        <v/>
      </c>
      <c r="I20" s="46" t="str">
        <f>IF(OR('1-4'!$A20="", H20=""), "", IF(H20&gt;=69, "ปกติ", "มส"))</f>
        <v/>
      </c>
      <c r="J20" s="128"/>
    </row>
    <row r="21" spans="1:10" ht="12" customHeight="1" x14ac:dyDescent="0.45">
      <c r="A21" s="46">
        <f>IF('1-4'!A21&lt;&gt;"", '1-4'!A21, "")</f>
        <v>16</v>
      </c>
      <c r="B21" s="46">
        <f>IF('1-4'!A21&lt;&gt;"", '1-4'!B21, "")</f>
        <v>69016</v>
      </c>
      <c r="C21" s="28" t="str">
        <f>IF('1-4'!A21&lt;&gt;"", '1-4'!C21, "")</f>
        <v>เด็กชายธนกฤต มีประเสริฐ</v>
      </c>
      <c r="D21" s="46" t="str">
        <f>IF('1-4'!$A21="","", IF(SUM('17-20'!AC21, '13-16'!AC21, '9-12'!AC21, '5-8'!AC21, '1-4'!AC21)=0, "", SUM('17-20'!AC21, '13-16'!AC21, '9-12'!AC21, '5-8'!AC21, '1-4'!AC21)))</f>
        <v/>
      </c>
      <c r="E21" s="46" t="str">
        <f>IF('1-4'!$A21="","", IF(SUM('17-20'!AD21, '13-16'!AD21, '9-12'!AD21, '5-8'!AD21, '1-4'!AD21)=0, "", SUM('17-20'!AD21, '13-16'!AD21, '9-12'!AD21, '5-8'!AD21, '1-4'!AD21)))</f>
        <v/>
      </c>
      <c r="F21" s="46" t="str">
        <f>IF('1-4'!$A21="","", IF(SUM('17-20'!AE21, '13-16'!AE21, '9-12'!AE21, '5-8'!AE21, '1-4'!AE21)=0, "", SUM('17-20'!AE21, '13-16'!AE21, '9-12'!AE21, '5-8'!AE21, '1-4'!AE21)))</f>
        <v/>
      </c>
      <c r="G21" s="46" t="str">
        <f>IF(สรุปบันทึกเวลาเรียนรายวิชา!$A21="","", IF(SUM(D21:F21)=0, "", SUM(D21:F21)))</f>
        <v/>
      </c>
      <c r="H21" s="130" t="str">
        <f>IF('1-4'!$A21&lt;&gt;"", IFERROR((100*D21)/G21, ""), "")</f>
        <v/>
      </c>
      <c r="I21" s="46" t="str">
        <f>IF(OR('1-4'!$A21="", H21=""), "", IF(H21&gt;=69, "ปกติ", "มส"))</f>
        <v/>
      </c>
      <c r="J21" s="128"/>
    </row>
    <row r="22" spans="1:10" ht="12" customHeight="1" x14ac:dyDescent="0.45">
      <c r="A22" s="46">
        <f>IF('1-4'!A22&lt;&gt;"", '1-4'!A22, "")</f>
        <v>17</v>
      </c>
      <c r="B22" s="46">
        <f>IF('1-4'!A22&lt;&gt;"", '1-4'!B22, "")</f>
        <v>69017</v>
      </c>
      <c r="C22" s="28" t="str">
        <f>IF('1-4'!A22&lt;&gt;"", '1-4'!C22, "")</f>
        <v>เด็กชายธนภัทร บุญส่ง</v>
      </c>
      <c r="D22" s="46" t="str">
        <f>IF('1-4'!$A22="","", IF(SUM('17-20'!AC22, '13-16'!AC22, '9-12'!AC22, '5-8'!AC22, '1-4'!AC22)=0, "", SUM('17-20'!AC22, '13-16'!AC22, '9-12'!AC22, '5-8'!AC22, '1-4'!AC22)))</f>
        <v/>
      </c>
      <c r="E22" s="46" t="str">
        <f>IF('1-4'!$A22="","", IF(SUM('17-20'!AD22, '13-16'!AD22, '9-12'!AD22, '5-8'!AD22, '1-4'!AD22)=0, "", SUM('17-20'!AD22, '13-16'!AD22, '9-12'!AD22, '5-8'!AD22, '1-4'!AD22)))</f>
        <v/>
      </c>
      <c r="F22" s="46" t="str">
        <f>IF('1-4'!$A22="","", IF(SUM('17-20'!AE22, '13-16'!AE22, '9-12'!AE22, '5-8'!AE22, '1-4'!AE22)=0, "", SUM('17-20'!AE22, '13-16'!AE22, '9-12'!AE22, '5-8'!AE22, '1-4'!AE22)))</f>
        <v/>
      </c>
      <c r="G22" s="46" t="str">
        <f>IF(สรุปบันทึกเวลาเรียนรายวิชา!$A22="","", IF(SUM(D22:F22)=0, "", SUM(D22:F22)))</f>
        <v/>
      </c>
      <c r="H22" s="130" t="str">
        <f>IF('1-4'!$A22&lt;&gt;"", IFERROR((100*D22)/G22, ""), "")</f>
        <v/>
      </c>
      <c r="I22" s="46" t="str">
        <f>IF(OR('1-4'!$A22="", H22=""), "", IF(H22&gt;=69, "ปกติ", "มส"))</f>
        <v/>
      </c>
      <c r="J22" s="128"/>
    </row>
    <row r="23" spans="1:10" ht="12" customHeight="1" x14ac:dyDescent="0.45">
      <c r="A23" s="46">
        <f>IF('1-4'!A23&lt;&gt;"", '1-4'!A23, "")</f>
        <v>18</v>
      </c>
      <c r="B23" s="46">
        <f>IF('1-4'!A23&lt;&gt;"", '1-4'!B23, "")</f>
        <v>69018</v>
      </c>
      <c r="C23" s="28" t="str">
        <f>IF('1-4'!A23&lt;&gt;"", '1-4'!C23, "")</f>
        <v>เด็กชายธวัชชัย ใฝ่ฝัน</v>
      </c>
      <c r="D23" s="46" t="str">
        <f>IF('1-4'!$A23="","", IF(SUM('17-20'!AC23, '13-16'!AC23, '9-12'!AC23, '5-8'!AC23, '1-4'!AC23)=0, "", SUM('17-20'!AC23, '13-16'!AC23, '9-12'!AC23, '5-8'!AC23, '1-4'!AC23)))</f>
        <v/>
      </c>
      <c r="E23" s="46" t="str">
        <f>IF('1-4'!$A23="","", IF(SUM('17-20'!AD23, '13-16'!AD23, '9-12'!AD23, '5-8'!AD23, '1-4'!AD23)=0, "", SUM('17-20'!AD23, '13-16'!AD23, '9-12'!AD23, '5-8'!AD23, '1-4'!AD23)))</f>
        <v/>
      </c>
      <c r="F23" s="46" t="str">
        <f>IF('1-4'!$A23="","", IF(SUM('17-20'!AE23, '13-16'!AE23, '9-12'!AE23, '5-8'!AE23, '1-4'!AE23)=0, "", SUM('17-20'!AE23, '13-16'!AE23, '9-12'!AE23, '5-8'!AE23, '1-4'!AE23)))</f>
        <v/>
      </c>
      <c r="G23" s="46" t="str">
        <f>IF(สรุปบันทึกเวลาเรียนรายวิชา!$A23="","", IF(SUM(D23:F23)=0, "", SUM(D23:F23)))</f>
        <v/>
      </c>
      <c r="H23" s="130" t="str">
        <f>IF('1-4'!$A23&lt;&gt;"", IFERROR((100*D23)/G23, ""), "")</f>
        <v/>
      </c>
      <c r="I23" s="46" t="str">
        <f>IF(OR('1-4'!$A23="", H23=""), "", IF(H23&gt;=69, "ปกติ", "มส"))</f>
        <v/>
      </c>
      <c r="J23" s="128"/>
    </row>
    <row r="24" spans="1:10" ht="12" customHeight="1" x14ac:dyDescent="0.45">
      <c r="A24" s="46">
        <f>IF('1-4'!A24&lt;&gt;"", '1-4'!A24, "")</f>
        <v>19</v>
      </c>
      <c r="B24" s="46">
        <f>IF('1-4'!A24&lt;&gt;"", '1-4'!B24, "")</f>
        <v>69019</v>
      </c>
      <c r="C24" s="28" t="str">
        <f>IF('1-4'!A24&lt;&gt;"", '1-4'!C24, "")</f>
        <v>เด็กชายธีรทัศน์ ยิ่งยืน</v>
      </c>
      <c r="D24" s="46" t="str">
        <f>IF('1-4'!$A24="","", IF(SUM('17-20'!AC24, '13-16'!AC24, '9-12'!AC24, '5-8'!AC24, '1-4'!AC24)=0, "", SUM('17-20'!AC24, '13-16'!AC24, '9-12'!AC24, '5-8'!AC24, '1-4'!AC24)))</f>
        <v/>
      </c>
      <c r="E24" s="46" t="str">
        <f>IF('1-4'!$A24="","", IF(SUM('17-20'!AD24, '13-16'!AD24, '9-12'!AD24, '5-8'!AD24, '1-4'!AD24)=0, "", SUM('17-20'!AD24, '13-16'!AD24, '9-12'!AD24, '5-8'!AD24, '1-4'!AD24)))</f>
        <v/>
      </c>
      <c r="F24" s="46" t="str">
        <f>IF('1-4'!$A24="","", IF(SUM('17-20'!AE24, '13-16'!AE24, '9-12'!AE24, '5-8'!AE24, '1-4'!AE24)=0, "", SUM('17-20'!AE24, '13-16'!AE24, '9-12'!AE24, '5-8'!AE24, '1-4'!AE24)))</f>
        <v/>
      </c>
      <c r="G24" s="46" t="str">
        <f>IF(สรุปบันทึกเวลาเรียนรายวิชา!$A24="","", IF(SUM(D24:F24)=0, "", SUM(D24:F24)))</f>
        <v/>
      </c>
      <c r="H24" s="130" t="str">
        <f>IF('1-4'!$A24&lt;&gt;"", IFERROR((100*D24)/G24, ""), "")</f>
        <v/>
      </c>
      <c r="I24" s="46" t="str">
        <f>IF(OR('1-4'!$A24="", H24=""), "", IF(H24&gt;=69, "ปกติ", "มส"))</f>
        <v/>
      </c>
      <c r="J24" s="128"/>
    </row>
    <row r="25" spans="1:10" ht="12" customHeight="1" x14ac:dyDescent="0.45">
      <c r="A25" s="46">
        <f>IF('1-4'!A25&lt;&gt;"", '1-4'!A25, "")</f>
        <v>20</v>
      </c>
      <c r="B25" s="46">
        <f>IF('1-4'!A25&lt;&gt;"", '1-4'!B25, "")</f>
        <v>69020</v>
      </c>
      <c r="C25" s="28" t="str">
        <f>IF('1-4'!A25&lt;&gt;"", '1-4'!C25, "")</f>
        <v>เด็กชายนันทวัฒน์ เกิดโชค</v>
      </c>
      <c r="D25" s="46" t="str">
        <f>IF('1-4'!$A25="","", IF(SUM('17-20'!AC25, '13-16'!AC25, '9-12'!AC25, '5-8'!AC25, '1-4'!AC25)=0, "", SUM('17-20'!AC25, '13-16'!AC25, '9-12'!AC25, '5-8'!AC25, '1-4'!AC25)))</f>
        <v/>
      </c>
      <c r="E25" s="46" t="str">
        <f>IF('1-4'!$A25="","", IF(SUM('17-20'!AD25, '13-16'!AD25, '9-12'!AD25, '5-8'!AD25, '1-4'!AD25)=0, "", SUM('17-20'!AD25, '13-16'!AD25, '9-12'!AD25, '5-8'!AD25, '1-4'!AD25)))</f>
        <v/>
      </c>
      <c r="F25" s="46" t="str">
        <f>IF('1-4'!$A25="","", IF(SUM('17-20'!AE25, '13-16'!AE25, '9-12'!AE25, '5-8'!AE25, '1-4'!AE25)=0, "", SUM('17-20'!AE25, '13-16'!AE25, '9-12'!AE25, '5-8'!AE25, '1-4'!AE25)))</f>
        <v/>
      </c>
      <c r="G25" s="46" t="str">
        <f>IF(สรุปบันทึกเวลาเรียนรายวิชา!$A25="","", IF(SUM(D25:F25)=0, "", SUM(D25:F25)))</f>
        <v/>
      </c>
      <c r="H25" s="130" t="str">
        <f>IF('1-4'!$A25&lt;&gt;"", IFERROR((100*D25)/G25, ""), "")</f>
        <v/>
      </c>
      <c r="I25" s="46" t="str">
        <f>IF(OR('1-4'!$A25="", H25=""), "", IF(H25&gt;=69, "ปกติ", "มส"))</f>
        <v/>
      </c>
      <c r="J25" s="128"/>
    </row>
    <row r="26" spans="1:10" ht="12" customHeight="1" x14ac:dyDescent="0.45">
      <c r="A26" s="46">
        <f>IF('1-4'!A26&lt;&gt;"", '1-4'!A26, "")</f>
        <v>21</v>
      </c>
      <c r="B26" s="46">
        <f>IF('1-4'!A26&lt;&gt;"", '1-4'!B26, "")</f>
        <v>69021</v>
      </c>
      <c r="C26" s="28" t="str">
        <f>IF('1-4'!A26&lt;&gt;"", '1-4'!C26, "")</f>
        <v>เด็กชายนิธิกร คงทน</v>
      </c>
      <c r="D26" s="46" t="str">
        <f>IF('1-4'!$A26="","", IF(SUM('17-20'!AC26, '13-16'!AC26, '9-12'!AC26, '5-8'!AC26, '1-4'!AC26)=0, "", SUM('17-20'!AC26, '13-16'!AC26, '9-12'!AC26, '5-8'!AC26, '1-4'!AC26)))</f>
        <v/>
      </c>
      <c r="E26" s="46" t="str">
        <f>IF('1-4'!$A26="","", IF(SUM('17-20'!AD26, '13-16'!AD26, '9-12'!AD26, '5-8'!AD26, '1-4'!AD26)=0, "", SUM('17-20'!AD26, '13-16'!AD26, '9-12'!AD26, '5-8'!AD26, '1-4'!AD26)))</f>
        <v/>
      </c>
      <c r="F26" s="46" t="str">
        <f>IF('1-4'!$A26="","", IF(SUM('17-20'!AE26, '13-16'!AE26, '9-12'!AE26, '5-8'!AE26, '1-4'!AE26)=0, "", SUM('17-20'!AE26, '13-16'!AE26, '9-12'!AE26, '5-8'!AE26, '1-4'!AE26)))</f>
        <v/>
      </c>
      <c r="G26" s="46" t="str">
        <f>IF(สรุปบันทึกเวลาเรียนรายวิชา!$A26="","", IF(SUM(D26:F26)=0, "", SUM(D26:F26)))</f>
        <v/>
      </c>
      <c r="H26" s="130" t="str">
        <f>IF('1-4'!$A26&lt;&gt;"", IFERROR((100*D26)/G26, ""), "")</f>
        <v/>
      </c>
      <c r="I26" s="46" t="str">
        <f>IF(OR('1-4'!$A26="", H26=""), "", IF(H26&gt;=69, "ปกติ", "มส"))</f>
        <v/>
      </c>
      <c r="J26" s="128"/>
    </row>
    <row r="27" spans="1:10" ht="12" customHeight="1" x14ac:dyDescent="0.45">
      <c r="A27" s="46">
        <f>IF('1-4'!A27&lt;&gt;"", '1-4'!A27, "")</f>
        <v>22</v>
      </c>
      <c r="B27" s="46">
        <f>IF('1-4'!A27&lt;&gt;"", '1-4'!B27, "")</f>
        <v>69022</v>
      </c>
      <c r="C27" s="28" t="str">
        <f>IF('1-4'!A27&lt;&gt;"", '1-4'!C27, "")</f>
        <v>เด็กชายปกรณ์ เพียรพยายาม</v>
      </c>
      <c r="D27" s="46" t="str">
        <f>IF('1-4'!$A27="","", IF(SUM('17-20'!AC27, '13-16'!AC27, '9-12'!AC27, '5-8'!AC27, '1-4'!AC27)=0, "", SUM('17-20'!AC27, '13-16'!AC27, '9-12'!AC27, '5-8'!AC27, '1-4'!AC27)))</f>
        <v/>
      </c>
      <c r="E27" s="46" t="str">
        <f>IF('1-4'!$A27="","", IF(SUM('17-20'!AD27, '13-16'!AD27, '9-12'!AD27, '5-8'!AD27, '1-4'!AD27)=0, "", SUM('17-20'!AD27, '13-16'!AD27, '9-12'!AD27, '5-8'!AD27, '1-4'!AD27)))</f>
        <v/>
      </c>
      <c r="F27" s="46" t="str">
        <f>IF('1-4'!$A27="","", IF(SUM('17-20'!AE27, '13-16'!AE27, '9-12'!AE27, '5-8'!AE27, '1-4'!AE27)=0, "", SUM('17-20'!AE27, '13-16'!AE27, '9-12'!AE27, '5-8'!AE27, '1-4'!AE27)))</f>
        <v/>
      </c>
      <c r="G27" s="46" t="str">
        <f>IF(สรุปบันทึกเวลาเรียนรายวิชา!$A27="","", IF(SUM(D27:F27)=0, "", SUM(D27:F27)))</f>
        <v/>
      </c>
      <c r="H27" s="130" t="str">
        <f>IF('1-4'!$A27&lt;&gt;"", IFERROR((100*D27)/G27, ""), "")</f>
        <v/>
      </c>
      <c r="I27" s="46" t="str">
        <f>IF(OR('1-4'!$A27="", H27=""), "", IF(H27&gt;=69, "ปกติ", "มส"))</f>
        <v/>
      </c>
      <c r="J27" s="128"/>
    </row>
    <row r="28" spans="1:10" ht="12" customHeight="1" x14ac:dyDescent="0.45">
      <c r="A28" s="46">
        <f>IF('1-4'!A28&lt;&gt;"", '1-4'!A28, "")</f>
        <v>23</v>
      </c>
      <c r="B28" s="46">
        <f>IF('1-4'!A28&lt;&gt;"", '1-4'!B28, "")</f>
        <v>69023</v>
      </c>
      <c r="C28" s="28" t="str">
        <f>IF('1-4'!A28&lt;&gt;"", '1-4'!C28, "")</f>
        <v>เด็กชายปฏิพล แก้ววิจิตร</v>
      </c>
      <c r="D28" s="46" t="str">
        <f>IF('1-4'!$A28="","", IF(SUM('17-20'!AC28, '13-16'!AC28, '9-12'!AC28, '5-8'!AC28, '1-4'!AC28)=0, "", SUM('17-20'!AC28, '13-16'!AC28, '9-12'!AC28, '5-8'!AC28, '1-4'!AC28)))</f>
        <v/>
      </c>
      <c r="E28" s="46" t="str">
        <f>IF('1-4'!$A28="","", IF(SUM('17-20'!AD28, '13-16'!AD28, '9-12'!AD28, '5-8'!AD28, '1-4'!AD28)=0, "", SUM('17-20'!AD28, '13-16'!AD28, '9-12'!AD28, '5-8'!AD28, '1-4'!AD28)))</f>
        <v/>
      </c>
      <c r="F28" s="46" t="str">
        <f>IF('1-4'!$A28="","", IF(SUM('17-20'!AE28, '13-16'!AE28, '9-12'!AE28, '5-8'!AE28, '1-4'!AE28)=0, "", SUM('17-20'!AE28, '13-16'!AE28, '9-12'!AE28, '5-8'!AE28, '1-4'!AE28)))</f>
        <v/>
      </c>
      <c r="G28" s="46" t="str">
        <f>IF(สรุปบันทึกเวลาเรียนรายวิชา!$A28="","", IF(SUM(D28:F28)=0, "", SUM(D28:F28)))</f>
        <v/>
      </c>
      <c r="H28" s="130" t="str">
        <f>IF('1-4'!$A28&lt;&gt;"", IFERROR((100*D28)/G28, ""), "")</f>
        <v/>
      </c>
      <c r="I28" s="46" t="str">
        <f>IF(OR('1-4'!$A28="", H28=""), "", IF(H28&gt;=69, "ปกติ", "มส"))</f>
        <v/>
      </c>
      <c r="J28" s="128"/>
    </row>
    <row r="29" spans="1:10" ht="12" customHeight="1" x14ac:dyDescent="0.45">
      <c r="A29" s="46">
        <f>IF('1-4'!A29&lt;&gt;"", '1-4'!A29, "")</f>
        <v>24</v>
      </c>
      <c r="B29" s="46">
        <f>IF('1-4'!A29&lt;&gt;"", '1-4'!B29, "")</f>
        <v>69024</v>
      </c>
      <c r="C29" s="28" t="str">
        <f>IF('1-4'!A29&lt;&gt;"", '1-4'!C29, "")</f>
        <v>เด็กชายปณิธาน มั่นคง</v>
      </c>
      <c r="D29" s="46" t="str">
        <f>IF('1-4'!$A29="","", IF(SUM('17-20'!AC29, '13-16'!AC29, '9-12'!AC29, '5-8'!AC29, '1-4'!AC29)=0, "", SUM('17-20'!AC29, '13-16'!AC29, '9-12'!AC29, '5-8'!AC29, '1-4'!AC29)))</f>
        <v/>
      </c>
      <c r="E29" s="46" t="str">
        <f>IF('1-4'!$A29="","", IF(SUM('17-20'!AD29, '13-16'!AD29, '9-12'!AD29, '5-8'!AD29, '1-4'!AD29)=0, "", SUM('17-20'!AD29, '13-16'!AD29, '9-12'!AD29, '5-8'!AD29, '1-4'!AD29)))</f>
        <v/>
      </c>
      <c r="F29" s="46" t="str">
        <f>IF('1-4'!$A29="","", IF(SUM('17-20'!AE29, '13-16'!AE29, '9-12'!AE29, '5-8'!AE29, '1-4'!AE29)=0, "", SUM('17-20'!AE29, '13-16'!AE29, '9-12'!AE29, '5-8'!AE29, '1-4'!AE29)))</f>
        <v/>
      </c>
      <c r="G29" s="46" t="str">
        <f>IF(สรุปบันทึกเวลาเรียนรายวิชา!$A29="","", IF(SUM(D29:F29)=0, "", SUM(D29:F29)))</f>
        <v/>
      </c>
      <c r="H29" s="130" t="str">
        <f>IF('1-4'!$A29&lt;&gt;"", IFERROR((100*D29)/G29, ""), "")</f>
        <v/>
      </c>
      <c r="I29" s="46" t="str">
        <f>IF(OR('1-4'!$A29="", H29=""), "", IF(H29&gt;=69, "ปกติ", "มส"))</f>
        <v/>
      </c>
      <c r="J29" s="128"/>
    </row>
    <row r="30" spans="1:10" ht="12" customHeight="1" x14ac:dyDescent="0.45">
      <c r="A30" s="46">
        <f>IF('1-4'!A30&lt;&gt;"", '1-4'!A30, "")</f>
        <v>25</v>
      </c>
      <c r="B30" s="46">
        <f>IF('1-4'!A30&lt;&gt;"", '1-4'!B30, "")</f>
        <v>69025</v>
      </c>
      <c r="C30" s="28" t="str">
        <f>IF('1-4'!A30&lt;&gt;"", '1-4'!C30, "")</f>
        <v>เด็กชายพงศธร ใจบุญ</v>
      </c>
      <c r="D30" s="46" t="str">
        <f>IF('1-4'!$A30="","", IF(SUM('17-20'!AC30, '13-16'!AC30, '9-12'!AC30, '5-8'!AC30, '1-4'!AC30)=0, "", SUM('17-20'!AC30, '13-16'!AC30, '9-12'!AC30, '5-8'!AC30, '1-4'!AC30)))</f>
        <v/>
      </c>
      <c r="E30" s="46" t="str">
        <f>IF('1-4'!$A30="","", IF(SUM('17-20'!AD30, '13-16'!AD30, '9-12'!AD30, '5-8'!AD30, '1-4'!AD30)=0, "", SUM('17-20'!AD30, '13-16'!AD30, '9-12'!AD30, '5-8'!AD30, '1-4'!AD30)))</f>
        <v/>
      </c>
      <c r="F30" s="46" t="str">
        <f>IF('1-4'!$A30="","", IF(SUM('17-20'!AE30, '13-16'!AE30, '9-12'!AE30, '5-8'!AE30, '1-4'!AE30)=0, "", SUM('17-20'!AE30, '13-16'!AE30, '9-12'!AE30, '5-8'!AE30, '1-4'!AE30)))</f>
        <v/>
      </c>
      <c r="G30" s="46" t="str">
        <f>IF(สรุปบันทึกเวลาเรียนรายวิชา!$A30="","", IF(SUM(D30:F30)=0, "", SUM(D30:F30)))</f>
        <v/>
      </c>
      <c r="H30" s="130" t="str">
        <f>IF('1-4'!$A30&lt;&gt;"", IFERROR((100*D30)/G30, ""), "")</f>
        <v/>
      </c>
      <c r="I30" s="46" t="str">
        <f>IF(OR('1-4'!$A30="", H30=""), "", IF(H30&gt;=69, "ปกติ", "มส"))</f>
        <v/>
      </c>
      <c r="J30" s="128"/>
    </row>
    <row r="31" spans="1:10" ht="12" customHeight="1" x14ac:dyDescent="0.45">
      <c r="A31" s="46">
        <f>IF('1-4'!A31&lt;&gt;"", '1-4'!A31, "")</f>
        <v>26</v>
      </c>
      <c r="B31" s="46">
        <f>IF('1-4'!A31&lt;&gt;"", '1-4'!B31, "")</f>
        <v>69026</v>
      </c>
      <c r="C31" s="28" t="str">
        <f>IF('1-4'!A31&lt;&gt;"", '1-4'!C31, "")</f>
        <v>เด็กชายพรหมมินทร์ แสงจันทร์</v>
      </c>
      <c r="D31" s="46" t="str">
        <f>IF('1-4'!$A31="","", IF(SUM('17-20'!AC31, '13-16'!AC31, '9-12'!AC31, '5-8'!AC31, '1-4'!AC31)=0, "", SUM('17-20'!AC31, '13-16'!AC31, '9-12'!AC31, '5-8'!AC31, '1-4'!AC31)))</f>
        <v/>
      </c>
      <c r="E31" s="46" t="str">
        <f>IF('1-4'!$A31="","", IF(SUM('17-20'!AD31, '13-16'!AD31, '9-12'!AD31, '5-8'!AD31, '1-4'!AD31)=0, "", SUM('17-20'!AD31, '13-16'!AD31, '9-12'!AD31, '5-8'!AD31, '1-4'!AD31)))</f>
        <v/>
      </c>
      <c r="F31" s="46" t="str">
        <f>IF('1-4'!$A31="","", IF(SUM('17-20'!AE31, '13-16'!AE31, '9-12'!AE31, '5-8'!AE31, '1-4'!AE31)=0, "", SUM('17-20'!AE31, '13-16'!AE31, '9-12'!AE31, '5-8'!AE31, '1-4'!AE31)))</f>
        <v/>
      </c>
      <c r="G31" s="46" t="str">
        <f>IF(สรุปบันทึกเวลาเรียนรายวิชา!$A31="","", IF(SUM(D31:F31)=0, "", SUM(D31:F31)))</f>
        <v/>
      </c>
      <c r="H31" s="130" t="str">
        <f>IF('1-4'!$A31&lt;&gt;"", IFERROR((100*D31)/G31, ""), "")</f>
        <v/>
      </c>
      <c r="I31" s="46" t="str">
        <f>IF(OR('1-4'!$A31="", H31=""), "", IF(H31&gt;=69, "ปกติ", "มส"))</f>
        <v/>
      </c>
      <c r="J31" s="128"/>
    </row>
    <row r="32" spans="1:10" ht="12" customHeight="1" x14ac:dyDescent="0.45">
      <c r="A32" s="46">
        <f>IF('1-4'!A32&lt;&gt;"", '1-4'!A32, "")</f>
        <v>27</v>
      </c>
      <c r="B32" s="46">
        <f>IF('1-4'!A32&lt;&gt;"", '1-4'!B32, "")</f>
        <v>69027</v>
      </c>
      <c r="C32" s="28" t="str">
        <f>IF('1-4'!A32&lt;&gt;"", '1-4'!C32, "")</f>
        <v>เด็กชายพลากร อรุณสวัสดิ์</v>
      </c>
      <c r="D32" s="46" t="str">
        <f>IF('1-4'!$A32="","", IF(SUM('17-20'!AC32, '13-16'!AC32, '9-12'!AC32, '5-8'!AC32, '1-4'!AC32)=0, "", SUM('17-20'!AC32, '13-16'!AC32, '9-12'!AC32, '5-8'!AC32, '1-4'!AC32)))</f>
        <v/>
      </c>
      <c r="E32" s="46" t="str">
        <f>IF('1-4'!$A32="","", IF(SUM('17-20'!AD32, '13-16'!AD32, '9-12'!AD32, '5-8'!AD32, '1-4'!AD32)=0, "", SUM('17-20'!AD32, '13-16'!AD32, '9-12'!AD32, '5-8'!AD32, '1-4'!AD32)))</f>
        <v/>
      </c>
      <c r="F32" s="46" t="str">
        <f>IF('1-4'!$A32="","", IF(SUM('17-20'!AE32, '13-16'!AE32, '9-12'!AE32, '5-8'!AE32, '1-4'!AE32)=0, "", SUM('17-20'!AE32, '13-16'!AE32, '9-12'!AE32, '5-8'!AE32, '1-4'!AE32)))</f>
        <v/>
      </c>
      <c r="G32" s="46" t="str">
        <f>IF(สรุปบันทึกเวลาเรียนรายวิชา!$A32="","", IF(SUM(D32:F32)=0, "", SUM(D32:F32)))</f>
        <v/>
      </c>
      <c r="H32" s="130" t="str">
        <f>IF('1-4'!$A32&lt;&gt;"", IFERROR((100*D32)/G32, ""), "")</f>
        <v/>
      </c>
      <c r="I32" s="46" t="str">
        <f>IF(OR('1-4'!$A32="", H32=""), "", IF(H32&gt;=69, "ปกติ", "มส"))</f>
        <v/>
      </c>
      <c r="J32" s="128"/>
    </row>
    <row r="33" spans="1:12" ht="12" customHeight="1" x14ac:dyDescent="0.45">
      <c r="A33" s="46">
        <f>IF('1-4'!A33&lt;&gt;"", '1-4'!A33, "")</f>
        <v>28</v>
      </c>
      <c r="B33" s="46">
        <f>IF('1-4'!A33&lt;&gt;"", '1-4'!B33, "")</f>
        <v>69028</v>
      </c>
      <c r="C33" s="28" t="str">
        <f>IF('1-4'!A33&lt;&gt;"", '1-4'!C33, "")</f>
        <v>เด็กชายพิพัฒน์ วงศ์คำ</v>
      </c>
      <c r="D33" s="46" t="str">
        <f>IF('1-4'!$A33="","", IF(SUM('17-20'!AC33, '13-16'!AC33, '9-12'!AC33, '5-8'!AC33, '1-4'!AC33)=0, "", SUM('17-20'!AC33, '13-16'!AC33, '9-12'!AC33, '5-8'!AC33, '1-4'!AC33)))</f>
        <v/>
      </c>
      <c r="E33" s="46" t="str">
        <f>IF('1-4'!$A33="","", IF(SUM('17-20'!AD33, '13-16'!AD33, '9-12'!AD33, '5-8'!AD33, '1-4'!AD33)=0, "", SUM('17-20'!AD33, '13-16'!AD33, '9-12'!AD33, '5-8'!AD33, '1-4'!AD33)))</f>
        <v/>
      </c>
      <c r="F33" s="46" t="str">
        <f>IF('1-4'!$A33="","", IF(SUM('17-20'!AE33, '13-16'!AE33, '9-12'!AE33, '5-8'!AE33, '1-4'!AE33)=0, "", SUM('17-20'!AE33, '13-16'!AE33, '9-12'!AE33, '5-8'!AE33, '1-4'!AE33)))</f>
        <v/>
      </c>
      <c r="G33" s="46" t="str">
        <f>IF(สรุปบันทึกเวลาเรียนรายวิชา!$A33="","", IF(SUM(D33:F33)=0, "", SUM(D33:F33)))</f>
        <v/>
      </c>
      <c r="H33" s="130" t="str">
        <f>IF('1-4'!$A33&lt;&gt;"", IFERROR((100*D33)/G33, ""), "")</f>
        <v/>
      </c>
      <c r="I33" s="46" t="str">
        <f>IF(OR('1-4'!$A33="", H33=""), "", IF(H33&gt;=69, "ปกติ", "มส"))</f>
        <v/>
      </c>
      <c r="J33" s="128"/>
    </row>
    <row r="34" spans="1:12" ht="12" customHeight="1" x14ac:dyDescent="0.45">
      <c r="A34" s="46">
        <f>IF('1-4'!A34&lt;&gt;"", '1-4'!A34, "")</f>
        <v>29</v>
      </c>
      <c r="B34" s="46">
        <f>IF('1-4'!A34&lt;&gt;"", '1-4'!B34, "")</f>
        <v>69029</v>
      </c>
      <c r="C34" s="28" t="str">
        <f>IF('1-4'!A34&lt;&gt;"", '1-4'!C34, "")</f>
        <v>เด็กชายพีรพล พงษ์ศิริ</v>
      </c>
      <c r="D34" s="46" t="str">
        <f>IF('1-4'!$A34="","", IF(SUM('17-20'!AC34, '13-16'!AC34, '9-12'!AC34, '5-8'!AC34, '1-4'!AC34)=0, "", SUM('17-20'!AC34, '13-16'!AC34, '9-12'!AC34, '5-8'!AC34, '1-4'!AC34)))</f>
        <v/>
      </c>
      <c r="E34" s="46" t="str">
        <f>IF('1-4'!$A34="","", IF(SUM('17-20'!AD34, '13-16'!AD34, '9-12'!AD34, '5-8'!AD34, '1-4'!AD34)=0, "", SUM('17-20'!AD34, '13-16'!AD34, '9-12'!AD34, '5-8'!AD34, '1-4'!AD34)))</f>
        <v/>
      </c>
      <c r="F34" s="46" t="str">
        <f>IF('1-4'!$A34="","", IF(SUM('17-20'!AE34, '13-16'!AE34, '9-12'!AE34, '5-8'!AE34, '1-4'!AE34)=0, "", SUM('17-20'!AE34, '13-16'!AE34, '9-12'!AE34, '5-8'!AE34, '1-4'!AE34)))</f>
        <v/>
      </c>
      <c r="G34" s="46" t="str">
        <f>IF(สรุปบันทึกเวลาเรียนรายวิชา!$A34="","", IF(SUM(D34:F34)=0, "", SUM(D34:F34)))</f>
        <v/>
      </c>
      <c r="H34" s="130" t="str">
        <f>IF('1-4'!$A34&lt;&gt;"", IFERROR((100*D34)/G34, ""), "")</f>
        <v/>
      </c>
      <c r="I34" s="46" t="str">
        <f>IF(OR('1-4'!$A34="", H34=""), "", IF(H34&gt;=69, "ปกติ", "มส"))</f>
        <v/>
      </c>
      <c r="J34" s="128"/>
    </row>
    <row r="35" spans="1:12" ht="12" customHeight="1" x14ac:dyDescent="0.45">
      <c r="A35" s="46">
        <f>IF('1-4'!A35&lt;&gt;"", '1-4'!A35, "")</f>
        <v>30</v>
      </c>
      <c r="B35" s="46">
        <f>IF('1-4'!A35&lt;&gt;"", '1-4'!B35, "")</f>
        <v>69030</v>
      </c>
      <c r="C35" s="28" t="str">
        <f>IF('1-4'!A35&lt;&gt;"", '1-4'!C35, "")</f>
        <v>เด็กชายภานุพงศ์ ศรีเมือง</v>
      </c>
      <c r="D35" s="46" t="str">
        <f>IF('1-4'!$A35="","", IF(SUM('17-20'!AC35, '13-16'!AC35, '9-12'!AC35, '5-8'!AC35, '1-4'!AC35)=0, "", SUM('17-20'!AC35, '13-16'!AC35, '9-12'!AC35, '5-8'!AC35, '1-4'!AC35)))</f>
        <v/>
      </c>
      <c r="E35" s="46" t="str">
        <f>IF('1-4'!$A35="","", IF(SUM('17-20'!AD35, '13-16'!AD35, '9-12'!AD35, '5-8'!AD35, '1-4'!AD35)=0, "", SUM('17-20'!AD35, '13-16'!AD35, '9-12'!AD35, '5-8'!AD35, '1-4'!AD35)))</f>
        <v/>
      </c>
      <c r="F35" s="46" t="str">
        <f>IF('1-4'!$A35="","", IF(SUM('17-20'!AE35, '13-16'!AE35, '9-12'!AE35, '5-8'!AE35, '1-4'!AE35)=0, "", SUM('17-20'!AE35, '13-16'!AE35, '9-12'!AE35, '5-8'!AE35, '1-4'!AE35)))</f>
        <v/>
      </c>
      <c r="G35" s="46" t="str">
        <f>IF(สรุปบันทึกเวลาเรียนรายวิชา!$A35="","", IF(SUM(D35:F35)=0, "", SUM(D35:F35)))</f>
        <v/>
      </c>
      <c r="H35" s="130" t="str">
        <f>IF('1-4'!$A35&lt;&gt;"", IFERROR((100*D35)/G35, ""), "")</f>
        <v/>
      </c>
      <c r="I35" s="46" t="str">
        <f>IF(OR('1-4'!$A35="", H35=""), "", IF(H35&gt;=69, "ปกติ", "มส"))</f>
        <v/>
      </c>
      <c r="J35" s="128"/>
    </row>
    <row r="36" spans="1:12" ht="12" customHeight="1" x14ac:dyDescent="0.45">
      <c r="A36" s="46">
        <f>IF('1-4'!A36&lt;&gt;"", '1-4'!A36, "")</f>
        <v>31</v>
      </c>
      <c r="B36" s="46">
        <f>IF('1-4'!A36&lt;&gt;"", '1-4'!B36, "")</f>
        <v>69031</v>
      </c>
      <c r="C36" s="28" t="str">
        <f>IF('1-4'!A36&lt;&gt;"", '1-4'!C36, "")</f>
        <v>เด็กชายภูมินทร์ อุดมสุข</v>
      </c>
      <c r="D36" s="46" t="str">
        <f>IF('1-4'!$A36="","", IF(SUM('17-20'!AC36, '13-16'!AC36, '9-12'!AC36, '5-8'!AC36, '1-4'!AC36)=0, "", SUM('17-20'!AC36, '13-16'!AC36, '9-12'!AC36, '5-8'!AC36, '1-4'!AC36)))</f>
        <v/>
      </c>
      <c r="E36" s="46" t="str">
        <f>IF('1-4'!$A36="","", IF(SUM('17-20'!AD36, '13-16'!AD36, '9-12'!AD36, '5-8'!AD36, '1-4'!AD36)=0, "", SUM('17-20'!AD36, '13-16'!AD36, '9-12'!AD36, '5-8'!AD36, '1-4'!AD36)))</f>
        <v/>
      </c>
      <c r="F36" s="46" t="str">
        <f>IF('1-4'!$A36="","", IF(SUM('17-20'!AE36, '13-16'!AE36, '9-12'!AE36, '5-8'!AE36, '1-4'!AE36)=0, "", SUM('17-20'!AE36, '13-16'!AE36, '9-12'!AE36, '5-8'!AE36, '1-4'!AE36)))</f>
        <v/>
      </c>
      <c r="G36" s="46" t="str">
        <f>IF(สรุปบันทึกเวลาเรียนรายวิชา!$A36="","", IF(SUM(D36:F36)=0, "", SUM(D36:F36)))</f>
        <v/>
      </c>
      <c r="H36" s="130" t="str">
        <f>IF('1-4'!$A36&lt;&gt;"", IFERROR((100*D36)/G36, ""), "")</f>
        <v/>
      </c>
      <c r="I36" s="46" t="str">
        <f>IF(OR('1-4'!$A36="", H36=""), "", IF(H36&gt;=69, "ปกติ", "มส"))</f>
        <v/>
      </c>
      <c r="J36" s="128"/>
    </row>
    <row r="37" spans="1:12" ht="12" customHeight="1" x14ac:dyDescent="0.45">
      <c r="A37" s="46">
        <f>IF('1-4'!A37&lt;&gt;"", '1-4'!A37, "")</f>
        <v>32</v>
      </c>
      <c r="B37" s="46">
        <f>IF('1-4'!A37&lt;&gt;"", '1-4'!B37, "")</f>
        <v>69032</v>
      </c>
      <c r="C37" s="28" t="str">
        <f>IF('1-4'!A37&lt;&gt;"", '1-4'!C37, "")</f>
        <v>เด็กชายมนัสวิน รุ่งเรือง</v>
      </c>
      <c r="D37" s="46" t="str">
        <f>IF('1-4'!$A37="","", IF(SUM('17-20'!AC37, '13-16'!AC37, '9-12'!AC37, '5-8'!AC37, '1-4'!AC37)=0, "", SUM('17-20'!AC37, '13-16'!AC37, '9-12'!AC37, '5-8'!AC37, '1-4'!AC37)))</f>
        <v/>
      </c>
      <c r="E37" s="46" t="str">
        <f>IF('1-4'!$A37="","", IF(SUM('17-20'!AD37, '13-16'!AD37, '9-12'!AD37, '5-8'!AD37, '1-4'!AD37)=0, "", SUM('17-20'!AD37, '13-16'!AD37, '9-12'!AD37, '5-8'!AD37, '1-4'!AD37)))</f>
        <v/>
      </c>
      <c r="F37" s="46" t="str">
        <f>IF('1-4'!$A37="","", IF(SUM('17-20'!AE37, '13-16'!AE37, '9-12'!AE37, '5-8'!AE37, '1-4'!AE37)=0, "", SUM('17-20'!AE37, '13-16'!AE37, '9-12'!AE37, '5-8'!AE37, '1-4'!AE37)))</f>
        <v/>
      </c>
      <c r="G37" s="46" t="str">
        <f>IF(สรุปบันทึกเวลาเรียนรายวิชา!$A37="","", IF(SUM(D37:F37)=0, "", SUM(D37:F37)))</f>
        <v/>
      </c>
      <c r="H37" s="130" t="str">
        <f>IF('1-4'!$A37&lt;&gt;"", IFERROR((100*D37)/G37, ""), "")</f>
        <v/>
      </c>
      <c r="I37" s="46" t="str">
        <f>IF(OR('1-4'!$A37="", H37=""), "", IF(H37&gt;=69, "ปกติ", "มส"))</f>
        <v/>
      </c>
      <c r="J37" s="128"/>
    </row>
    <row r="38" spans="1:12" ht="12" customHeight="1" x14ac:dyDescent="0.45">
      <c r="A38" s="46">
        <f>IF('1-4'!A38&lt;&gt;"", '1-4'!A38, "")</f>
        <v>33</v>
      </c>
      <c r="B38" s="46">
        <f>IF('1-4'!A38&lt;&gt;"", '1-4'!B38, "")</f>
        <v>69033</v>
      </c>
      <c r="C38" s="28" t="str">
        <f>IF('1-4'!A38&lt;&gt;"", '1-4'!C38, "")</f>
        <v>เด็กชายเมธาสิทธิ์ กิจเจริญ</v>
      </c>
      <c r="D38" s="46" t="str">
        <f>IF('1-4'!$A38="","", IF(SUM('17-20'!AC38, '13-16'!AC38, '9-12'!AC38, '5-8'!AC38, '1-4'!AC38)=0, "", SUM('17-20'!AC38, '13-16'!AC38, '9-12'!AC38, '5-8'!AC38, '1-4'!AC38)))</f>
        <v/>
      </c>
      <c r="E38" s="46" t="str">
        <f>IF('1-4'!$A38="","", IF(SUM('17-20'!AD38, '13-16'!AD38, '9-12'!AD38, '5-8'!AD38, '1-4'!AD38)=0, "", SUM('17-20'!AD38, '13-16'!AD38, '9-12'!AD38, '5-8'!AD38, '1-4'!AD38)))</f>
        <v/>
      </c>
      <c r="F38" s="46" t="str">
        <f>IF('1-4'!$A38="","", IF(SUM('17-20'!AE38, '13-16'!AE38, '9-12'!AE38, '5-8'!AE38, '1-4'!AE38)=0, "", SUM('17-20'!AE38, '13-16'!AE38, '9-12'!AE38, '5-8'!AE38, '1-4'!AE38)))</f>
        <v/>
      </c>
      <c r="G38" s="46" t="str">
        <f>IF(สรุปบันทึกเวลาเรียนรายวิชา!$A38="","", IF(SUM(D38:F38)=0, "", SUM(D38:F38)))</f>
        <v/>
      </c>
      <c r="H38" s="130" t="str">
        <f>IF('1-4'!$A38&lt;&gt;"", IFERROR((100*D38)/G38, ""), "")</f>
        <v/>
      </c>
      <c r="I38" s="46" t="str">
        <f>IF(OR('1-4'!$A38="", H38=""), "", IF(H38&gt;=69, "ปกติ", "มส"))</f>
        <v/>
      </c>
      <c r="J38" s="128"/>
    </row>
    <row r="39" spans="1:12" ht="12" customHeight="1" x14ac:dyDescent="0.45">
      <c r="A39" s="46">
        <f>IF('1-4'!A39&lt;&gt;"", '1-4'!A39, "")</f>
        <v>34</v>
      </c>
      <c r="B39" s="46">
        <f>IF('1-4'!A39&lt;&gt;"", '1-4'!B39, "")</f>
        <v>69034</v>
      </c>
      <c r="C39" s="28" t="str">
        <f>IF('1-4'!A39&lt;&gt;"", '1-4'!C39, "")</f>
        <v>เด็กชายรชต พัฒนสิน</v>
      </c>
      <c r="D39" s="46" t="str">
        <f>IF('1-4'!$A39="","", IF(SUM('17-20'!AC39, '13-16'!AC39, '9-12'!AC39, '5-8'!AC39, '1-4'!AC39)=0, "", SUM('17-20'!AC39, '13-16'!AC39, '9-12'!AC39, '5-8'!AC39, '1-4'!AC39)))</f>
        <v/>
      </c>
      <c r="E39" s="46" t="str">
        <f>IF('1-4'!$A39="","", IF(SUM('17-20'!AD39, '13-16'!AD39, '9-12'!AD39, '5-8'!AD39, '1-4'!AD39)=0, "", SUM('17-20'!AD39, '13-16'!AD39, '9-12'!AD39, '5-8'!AD39, '1-4'!AD39)))</f>
        <v/>
      </c>
      <c r="F39" s="46" t="str">
        <f>IF('1-4'!$A39="","", IF(SUM('17-20'!AE39, '13-16'!AE39, '9-12'!AE39, '5-8'!AE39, '1-4'!AE39)=0, "", SUM('17-20'!AE39, '13-16'!AE39, '9-12'!AE39, '5-8'!AE39, '1-4'!AE39)))</f>
        <v/>
      </c>
      <c r="G39" s="46" t="str">
        <f>IF(สรุปบันทึกเวลาเรียนรายวิชา!$A39="","", IF(SUM(D39:F39)=0, "", SUM(D39:F39)))</f>
        <v/>
      </c>
      <c r="H39" s="130" t="str">
        <f>IF('1-4'!$A39&lt;&gt;"", IFERROR((100*D39)/G39, ""), "")</f>
        <v/>
      </c>
      <c r="I39" s="46" t="str">
        <f>IF(OR('1-4'!$A39="", H39=""), "", IF(H39&gt;=69, "ปกติ", "มส"))</f>
        <v/>
      </c>
      <c r="J39" s="128"/>
    </row>
    <row r="40" spans="1:12" ht="12" customHeight="1" x14ac:dyDescent="0.45">
      <c r="A40" s="46">
        <f>IF('1-4'!A40&lt;&gt;"", '1-4'!A40, "")</f>
        <v>35</v>
      </c>
      <c r="B40" s="46">
        <f>IF('1-4'!A40&lt;&gt;"", '1-4'!B40, "")</f>
        <v>69035</v>
      </c>
      <c r="C40" s="28" t="str">
        <f>IF('1-4'!A40&lt;&gt;"", '1-4'!C40, "")</f>
        <v>เด็กชายรณกร นามสกุลดี</v>
      </c>
      <c r="D40" s="46" t="str">
        <f>IF('1-4'!$A40="","", IF(SUM('17-20'!AC40, '13-16'!AC40, '9-12'!AC40, '5-8'!AC40, '1-4'!AC40)=0, "", SUM('17-20'!AC40, '13-16'!AC40, '9-12'!AC40, '5-8'!AC40, '1-4'!AC40)))</f>
        <v/>
      </c>
      <c r="E40" s="46" t="str">
        <f>IF('1-4'!$A40="","", IF(SUM('17-20'!AD40, '13-16'!AD40, '9-12'!AD40, '5-8'!AD40, '1-4'!AD40)=0, "", SUM('17-20'!AD40, '13-16'!AD40, '9-12'!AD40, '5-8'!AD40, '1-4'!AD40)))</f>
        <v/>
      </c>
      <c r="F40" s="46" t="str">
        <f>IF('1-4'!$A40="","", IF(SUM('17-20'!AE40, '13-16'!AE40, '9-12'!AE40, '5-8'!AE40, '1-4'!AE40)=0, "", SUM('17-20'!AE40, '13-16'!AE40, '9-12'!AE40, '5-8'!AE40, '1-4'!AE40)))</f>
        <v/>
      </c>
      <c r="G40" s="46" t="str">
        <f>IF(สรุปบันทึกเวลาเรียนรายวิชา!$A40="","", IF(SUM(D40:F40)=0, "", SUM(D40:F40)))</f>
        <v/>
      </c>
      <c r="H40" s="130" t="str">
        <f>IF('1-4'!$A40&lt;&gt;"", IFERROR((100*D40)/G40, ""), "")</f>
        <v/>
      </c>
      <c r="I40" s="46" t="str">
        <f>IF(OR('1-4'!$A40="", H40=""), "", IF(H40&gt;=69, "ปกติ", "มส"))</f>
        <v/>
      </c>
      <c r="J40" s="128"/>
    </row>
    <row r="41" spans="1:12" ht="12" customHeight="1" x14ac:dyDescent="0.45">
      <c r="A41" s="46">
        <f>IF('1-4'!A41&lt;&gt;"", '1-4'!A41, "")</f>
        <v>36</v>
      </c>
      <c r="B41" s="46">
        <f>IF('1-4'!A41&lt;&gt;"", '1-4'!B41, "")</f>
        <v>69036</v>
      </c>
      <c r="C41" s="28" t="str">
        <f>IF('1-4'!A41&lt;&gt;"", '1-4'!C41, "")</f>
        <v>เด็กชายวรวุฒิ สดใส</v>
      </c>
      <c r="D41" s="46" t="str">
        <f>IF('1-4'!$A41="","", IF(SUM('17-20'!AC41, '13-16'!AC41, '9-12'!AC41, '5-8'!AC41, '1-4'!AC41)=0, "", SUM('17-20'!AC41, '13-16'!AC41, '9-12'!AC41, '5-8'!AC41, '1-4'!AC41)))</f>
        <v/>
      </c>
      <c r="E41" s="46" t="str">
        <f>IF('1-4'!$A41="","", IF(SUM('17-20'!AD41, '13-16'!AD41, '9-12'!AD41, '5-8'!AD41, '1-4'!AD41)=0, "", SUM('17-20'!AD41, '13-16'!AD41, '9-12'!AD41, '5-8'!AD41, '1-4'!AD41)))</f>
        <v/>
      </c>
      <c r="F41" s="46" t="str">
        <f>IF('1-4'!$A41="","", IF(SUM('17-20'!AE41, '13-16'!AE41, '9-12'!AE41, '5-8'!AE41, '1-4'!AE41)=0, "", SUM('17-20'!AE41, '13-16'!AE41, '9-12'!AE41, '5-8'!AE41, '1-4'!AE41)))</f>
        <v/>
      </c>
      <c r="G41" s="46" t="str">
        <f>IF(สรุปบันทึกเวลาเรียนรายวิชา!$A41="","", IF(SUM(D41:F41)=0, "", SUM(D41:F41)))</f>
        <v/>
      </c>
      <c r="H41" s="130" t="str">
        <f>IF('1-4'!$A41&lt;&gt;"", IFERROR((100*D41)/G41, ""), "")</f>
        <v/>
      </c>
      <c r="I41" s="46" t="str">
        <f>IF(OR('1-4'!$A41="", H41=""), "", IF(H41&gt;=69, "ปกติ", "มส"))</f>
        <v/>
      </c>
      <c r="J41" s="128"/>
    </row>
    <row r="42" spans="1:12" ht="12" customHeight="1" x14ac:dyDescent="0.45">
      <c r="A42" s="46">
        <f>IF('1-4'!A42&lt;&gt;"", '1-4'!A42, "")</f>
        <v>37</v>
      </c>
      <c r="B42" s="46">
        <f>IF('1-4'!A42&lt;&gt;"", '1-4'!B42, "")</f>
        <v>69037</v>
      </c>
      <c r="C42" s="28" t="str">
        <f>IF('1-4'!A42&lt;&gt;"", '1-4'!C42, "")</f>
        <v>เด็กชายวัชระ วิเชียร</v>
      </c>
      <c r="D42" s="46" t="str">
        <f>IF('1-4'!$A42="","", IF(SUM('17-20'!AC42, '13-16'!AC42, '9-12'!AC42, '5-8'!AC42, '1-4'!AC42)=0, "", SUM('17-20'!AC42, '13-16'!AC42, '9-12'!AC42, '5-8'!AC42, '1-4'!AC42)))</f>
        <v/>
      </c>
      <c r="E42" s="46" t="str">
        <f>IF('1-4'!$A42="","", IF(SUM('17-20'!AD42, '13-16'!AD42, '9-12'!AD42, '5-8'!AD42, '1-4'!AD42)=0, "", SUM('17-20'!AD42, '13-16'!AD42, '9-12'!AD42, '5-8'!AD42, '1-4'!AD42)))</f>
        <v/>
      </c>
      <c r="F42" s="46" t="str">
        <f>IF('1-4'!$A42="","", IF(SUM('17-20'!AE42, '13-16'!AE42, '9-12'!AE42, '5-8'!AE42, '1-4'!AE42)=0, "", SUM('17-20'!AE42, '13-16'!AE42, '9-12'!AE42, '5-8'!AE42, '1-4'!AE42)))</f>
        <v/>
      </c>
      <c r="G42" s="46" t="str">
        <f>IF(สรุปบันทึกเวลาเรียนรายวิชา!$A42="","", IF(SUM(D42:F42)=0, "", SUM(D42:F42)))</f>
        <v/>
      </c>
      <c r="H42" s="130" t="str">
        <f>IF('1-4'!$A42&lt;&gt;"", IFERROR((100*D42)/G42, ""), "")</f>
        <v/>
      </c>
      <c r="I42" s="46" t="str">
        <f>IF(OR('1-4'!$A42="", H42=""), "", IF(H42&gt;=69, "ปกติ", "มส"))</f>
        <v/>
      </c>
      <c r="J42" s="128"/>
    </row>
    <row r="43" spans="1:12" ht="12" customHeight="1" x14ac:dyDescent="0.45">
      <c r="A43" s="46">
        <f>IF('1-4'!A43&lt;&gt;"", '1-4'!A43, "")</f>
        <v>38</v>
      </c>
      <c r="B43" s="46">
        <f>IF('1-4'!A43&lt;&gt;"", '1-4'!B43, "")</f>
        <v>69038</v>
      </c>
      <c r="C43" s="28" t="str">
        <f>IF('1-4'!A43&lt;&gt;"", '1-4'!C43, "")</f>
        <v>เด็กชายวิทวัส พรหมเดช</v>
      </c>
      <c r="D43" s="46" t="str">
        <f>IF('1-4'!$A43="","", IF(SUM('17-20'!AC43, '13-16'!AC43, '9-12'!AC43, '5-8'!AC43, '1-4'!AC43)=0, "", SUM('17-20'!AC43, '13-16'!AC43, '9-12'!AC43, '5-8'!AC43, '1-4'!AC43)))</f>
        <v/>
      </c>
      <c r="E43" s="46" t="str">
        <f>IF('1-4'!$A43="","", IF(SUM('17-20'!AD43, '13-16'!AD43, '9-12'!AD43, '5-8'!AD43, '1-4'!AD43)=0, "", SUM('17-20'!AD43, '13-16'!AD43, '9-12'!AD43, '5-8'!AD43, '1-4'!AD43)))</f>
        <v/>
      </c>
      <c r="F43" s="46" t="str">
        <f>IF('1-4'!$A43="","", IF(SUM('17-20'!AE43, '13-16'!AE43, '9-12'!AE43, '5-8'!AE43, '1-4'!AE43)=0, "", SUM('17-20'!AE43, '13-16'!AE43, '9-12'!AE43, '5-8'!AE43, '1-4'!AE43)))</f>
        <v/>
      </c>
      <c r="G43" s="46" t="str">
        <f>IF(สรุปบันทึกเวลาเรียนรายวิชา!$A43="","", IF(SUM(D43:F43)=0, "", SUM(D43:F43)))</f>
        <v/>
      </c>
      <c r="H43" s="130" t="str">
        <f>IF('1-4'!$A43&lt;&gt;"", IFERROR((100*D43)/G43, ""), "")</f>
        <v/>
      </c>
      <c r="I43" s="46" t="str">
        <f>IF(OR('1-4'!$A43="", H43=""), "", IF(H43&gt;=69, "ปกติ", "มส"))</f>
        <v/>
      </c>
      <c r="J43" s="128"/>
    </row>
    <row r="44" spans="1:12" ht="12" customHeight="1" x14ac:dyDescent="0.45">
      <c r="A44" s="46">
        <f>IF('1-4'!A44&lt;&gt;"", '1-4'!A44, "")</f>
        <v>39</v>
      </c>
      <c r="B44" s="46">
        <f>IF('1-4'!A44&lt;&gt;"", '1-4'!B44, "")</f>
        <v>69039</v>
      </c>
      <c r="C44" s="28" t="str">
        <f>IF('1-4'!A44&lt;&gt;"", '1-4'!C44, "")</f>
        <v>เด็กชายวีรภัทร จิตต์มั่นคง</v>
      </c>
      <c r="D44" s="46" t="str">
        <f>IF('1-4'!$A44="","", IF(SUM('17-20'!AC44, '13-16'!AC44, '9-12'!AC44, '5-8'!AC44, '1-4'!AC44)=0, "", SUM('17-20'!AC44, '13-16'!AC44, '9-12'!AC44, '5-8'!AC44, '1-4'!AC44)))</f>
        <v/>
      </c>
      <c r="E44" s="46" t="str">
        <f>IF('1-4'!$A44="","", IF(SUM('17-20'!AD44, '13-16'!AD44, '9-12'!AD44, '5-8'!AD44, '1-4'!AD44)=0, "", SUM('17-20'!AD44, '13-16'!AD44, '9-12'!AD44, '5-8'!AD44, '1-4'!AD44)))</f>
        <v/>
      </c>
      <c r="F44" s="46" t="str">
        <f>IF('1-4'!$A44="","", IF(SUM('17-20'!AE44, '13-16'!AE44, '9-12'!AE44, '5-8'!AE44, '1-4'!AE44)=0, "", SUM('17-20'!AE44, '13-16'!AE44, '9-12'!AE44, '5-8'!AE44, '1-4'!AE44)))</f>
        <v/>
      </c>
      <c r="G44" s="46" t="str">
        <f>IF(สรุปบันทึกเวลาเรียนรายวิชา!$A44="","", IF(SUM(D44:F44)=0, "", SUM(D44:F44)))</f>
        <v/>
      </c>
      <c r="H44" s="130" t="str">
        <f>IF('1-4'!$A44&lt;&gt;"", IFERROR((100*D44)/G44, ""), "")</f>
        <v/>
      </c>
      <c r="I44" s="46" t="str">
        <f>IF(OR('1-4'!$A44="", H44=""), "", IF(H44&gt;=69, "ปกติ", "มส"))</f>
        <v/>
      </c>
      <c r="J44" s="128"/>
    </row>
    <row r="45" spans="1:12" ht="12" customHeight="1" x14ac:dyDescent="0.45">
      <c r="A45" s="46">
        <f>IF('1-4'!A45&lt;&gt;"", '1-4'!A45, "")</f>
        <v>40</v>
      </c>
      <c r="B45" s="46">
        <f>IF('1-4'!A45&lt;&gt;"", '1-4'!B45, "")</f>
        <v>69040</v>
      </c>
      <c r="C45" s="28" t="str">
        <f>IF('1-4'!A45&lt;&gt;"", '1-4'!C45, "")</f>
        <v>เด็กชายศุภณัฐ ขยันหา</v>
      </c>
      <c r="D45" s="46" t="str">
        <f>IF('1-4'!$A45="","", IF(SUM('17-20'!AC45, '13-16'!AC45, '9-12'!AC45, '5-8'!AC45, '1-4'!AC45)=0, "", SUM('17-20'!AC45, '13-16'!AC45, '9-12'!AC45, '5-8'!AC45, '1-4'!AC45)))</f>
        <v/>
      </c>
      <c r="E45" s="46" t="str">
        <f>IF('1-4'!$A45="","", IF(SUM('17-20'!AD45, '13-16'!AD45, '9-12'!AD45, '5-8'!AD45, '1-4'!AD45)=0, "", SUM('17-20'!AD45, '13-16'!AD45, '9-12'!AD45, '5-8'!AD45, '1-4'!AD45)))</f>
        <v/>
      </c>
      <c r="F45" s="46" t="str">
        <f>IF('1-4'!$A45="","", IF(SUM('17-20'!AE45, '13-16'!AE45, '9-12'!AE45, '5-8'!AE45, '1-4'!AE45)=0, "", SUM('17-20'!AE45, '13-16'!AE45, '9-12'!AE45, '5-8'!AE45, '1-4'!AE45)))</f>
        <v/>
      </c>
      <c r="G45" s="46" t="str">
        <f>IF(สรุปบันทึกเวลาเรียนรายวิชา!$A45="","", IF(SUM(D45:F45)=0, "", SUM(D45:F45)))</f>
        <v/>
      </c>
      <c r="H45" s="130" t="str">
        <f>IF('1-4'!$A45&lt;&gt;"", IFERROR((100*D45)/G45, ""), "")</f>
        <v/>
      </c>
      <c r="I45" s="46" t="str">
        <f>IF(OR('1-4'!$A45="", H45=""), "", IF(H45&gt;=69, "ปกติ", "มส"))</f>
        <v/>
      </c>
      <c r="J45" s="128"/>
    </row>
    <row r="46" spans="1:12" ht="12" customHeight="1" x14ac:dyDescent="0.45">
      <c r="A46" s="46">
        <f>IF('1-4'!A46&lt;&gt;"", '1-4'!A46, "")</f>
        <v>41</v>
      </c>
      <c r="B46" s="46">
        <f>IF('1-4'!A46&lt;&gt;"", '1-4'!B46, "")</f>
        <v>69041</v>
      </c>
      <c r="C46" s="28" t="str">
        <f>IF('1-4'!A46&lt;&gt;"", '1-4'!C46, "")</f>
        <v>เด็กชายสิทธิโชค ยิ้มสู้</v>
      </c>
      <c r="D46" s="46" t="str">
        <f>IF('1-4'!$A46="","", IF(SUM('17-20'!AC46, '13-16'!AC46, '9-12'!AC46, '5-8'!AC46, '1-4'!AC46)=0, "", SUM('17-20'!AC46, '13-16'!AC46, '9-12'!AC46, '5-8'!AC46, '1-4'!AC46)))</f>
        <v/>
      </c>
      <c r="E46" s="46" t="str">
        <f>IF('1-4'!$A46="","", IF(SUM('17-20'!AD46, '13-16'!AD46, '9-12'!AD46, '5-8'!AD46, '1-4'!AD46)=0, "", SUM('17-20'!AD46, '13-16'!AD46, '9-12'!AD46, '5-8'!AD46, '1-4'!AD46)))</f>
        <v/>
      </c>
      <c r="F46" s="46" t="str">
        <f>IF('1-4'!$A46="","", IF(SUM('17-20'!AE46, '13-16'!AE46, '9-12'!AE46, '5-8'!AE46, '1-4'!AE46)=0, "", SUM('17-20'!AE46, '13-16'!AE46, '9-12'!AE46, '5-8'!AE46, '1-4'!AE46)))</f>
        <v/>
      </c>
      <c r="G46" s="46" t="str">
        <f>IF(สรุปบันทึกเวลาเรียนรายวิชา!$A46="","", IF(SUM(D46:F46)=0, "", SUM(D46:F46)))</f>
        <v/>
      </c>
      <c r="H46" s="130" t="str">
        <f>IF('1-4'!$A46&lt;&gt;"", IFERROR((100*D46)/G46, ""), "")</f>
        <v/>
      </c>
      <c r="I46" s="46" t="str">
        <f>IF(OR('1-4'!$A46="", H46=""), "", IF(H46&gt;=69, "ปกติ", "มส"))</f>
        <v/>
      </c>
      <c r="J46" s="128"/>
    </row>
    <row r="47" spans="1:12" ht="12" customHeight="1" x14ac:dyDescent="0.45">
      <c r="A47" s="46">
        <f>IF('1-4'!A47&lt;&gt;"", '1-4'!A47, "")</f>
        <v>42</v>
      </c>
      <c r="B47" s="46">
        <f>IF('1-4'!A47&lt;&gt;"", '1-4'!B47, "")</f>
        <v>69042</v>
      </c>
      <c r="C47" s="28" t="str">
        <f>IF('1-4'!A47&lt;&gt;"", '1-4'!C47, "")</f>
        <v>เด็กชายสรวิชญ์ เก่งกล้า</v>
      </c>
      <c r="D47" s="46" t="str">
        <f>IF('1-4'!$A47="","", IF(SUM('17-20'!AC47, '13-16'!AC47, '9-12'!AC47, '5-8'!AC47, '1-4'!AC47)=0, "", SUM('17-20'!AC47, '13-16'!AC47, '9-12'!AC47, '5-8'!AC47, '1-4'!AC47)))</f>
        <v/>
      </c>
      <c r="E47" s="46" t="str">
        <f>IF('1-4'!$A47="","", IF(SUM('17-20'!AD47, '13-16'!AD47, '9-12'!AD47, '5-8'!AD47, '1-4'!AD47)=0, "", SUM('17-20'!AD47, '13-16'!AD47, '9-12'!AD47, '5-8'!AD47, '1-4'!AD47)))</f>
        <v/>
      </c>
      <c r="F47" s="46" t="str">
        <f>IF('1-4'!$A47="","", IF(SUM('17-20'!AE47, '13-16'!AE47, '9-12'!AE47, '5-8'!AE47, '1-4'!AE47)=0, "", SUM('17-20'!AE47, '13-16'!AE47, '9-12'!AE47, '5-8'!AE47, '1-4'!AE47)))</f>
        <v/>
      </c>
      <c r="G47" s="46" t="str">
        <f>IF(สรุปบันทึกเวลาเรียนรายวิชา!$A47="","", IF(SUM(D47:F47)=0, "", SUM(D47:F47)))</f>
        <v/>
      </c>
      <c r="H47" s="130" t="str">
        <f>IF('1-4'!$A47&lt;&gt;"", IFERROR((100*D47)/G47, ""), "")</f>
        <v/>
      </c>
      <c r="I47" s="46" t="str">
        <f>IF(OR('1-4'!$A47="", H47=""), "", IF(H47&gt;=69, "ปกติ", "มส"))</f>
        <v/>
      </c>
      <c r="J47" s="128"/>
      <c r="L47" s="64"/>
    </row>
    <row r="48" spans="1:12" ht="12" customHeight="1" x14ac:dyDescent="0.45">
      <c r="A48" s="46">
        <f>IF('1-4'!A48&lt;&gt;"", '1-4'!A48, "")</f>
        <v>43</v>
      </c>
      <c r="B48" s="46">
        <f>IF('1-4'!A48&lt;&gt;"", '1-4'!B48, "")</f>
        <v>69043</v>
      </c>
      <c r="C48" s="28" t="str">
        <f>IF('1-4'!A48&lt;&gt;"", '1-4'!C48, "")</f>
        <v>เด็กชายอนันต์ ทรงพลัง</v>
      </c>
      <c r="D48" s="46" t="str">
        <f>IF('1-4'!$A48="","", IF(SUM('17-20'!AC48, '13-16'!AC48, '9-12'!AC48, '5-8'!AC48, '1-4'!AC48)=0, "", SUM('17-20'!AC48, '13-16'!AC48, '9-12'!AC48, '5-8'!AC48, '1-4'!AC48)))</f>
        <v/>
      </c>
      <c r="E48" s="46" t="str">
        <f>IF('1-4'!$A48="","", IF(SUM('17-20'!AD48, '13-16'!AD48, '9-12'!AD48, '5-8'!AD48, '1-4'!AD48)=0, "", SUM('17-20'!AD48, '13-16'!AD48, '9-12'!AD48, '5-8'!AD48, '1-4'!AD48)))</f>
        <v/>
      </c>
      <c r="F48" s="46" t="str">
        <f>IF('1-4'!$A48="","", IF(SUM('17-20'!AE48, '13-16'!AE48, '9-12'!AE48, '5-8'!AE48, '1-4'!AE48)=0, "", SUM('17-20'!AE48, '13-16'!AE48, '9-12'!AE48, '5-8'!AE48, '1-4'!AE48)))</f>
        <v/>
      </c>
      <c r="G48" s="46" t="str">
        <f>IF(สรุปบันทึกเวลาเรียนรายวิชา!$A48="","", IF(SUM(D48:F48)=0, "", SUM(D48:F48)))</f>
        <v/>
      </c>
      <c r="H48" s="130" t="str">
        <f>IF('1-4'!$A48&lt;&gt;"", IFERROR((100*D48)/G48, ""), "")</f>
        <v/>
      </c>
      <c r="I48" s="46" t="str">
        <f>IF(OR('1-4'!$A48="", H48=""), "", IF(H48&gt;=69, "ปกติ", "มส"))</f>
        <v/>
      </c>
      <c r="J48" s="128"/>
    </row>
    <row r="49" spans="1:10" ht="12" customHeight="1" x14ac:dyDescent="0.45">
      <c r="A49" s="46">
        <f>IF('1-4'!A49&lt;&gt;"", '1-4'!A49, "")</f>
        <v>44</v>
      </c>
      <c r="B49" s="46">
        <f>IF('1-4'!A49&lt;&gt;"", '1-4'!B49, "")</f>
        <v>69044</v>
      </c>
      <c r="C49" s="28" t="str">
        <f>IF('1-4'!A49&lt;&gt;"", '1-4'!C49, "")</f>
        <v>เด็กชายอภิวัฒน์ แสนสุข</v>
      </c>
      <c r="D49" s="46" t="str">
        <f>IF('1-4'!$A49="","", IF(SUM('17-20'!AC49, '13-16'!AC49, '9-12'!AC49, '5-8'!AC49, '1-4'!AC49)=0, "", SUM('17-20'!AC49, '13-16'!AC49, '9-12'!AC49, '5-8'!AC49, '1-4'!AC49)))</f>
        <v/>
      </c>
      <c r="E49" s="46" t="str">
        <f>IF('1-4'!$A49="","", IF(SUM('17-20'!AD49, '13-16'!AD49, '9-12'!AD49, '5-8'!AD49, '1-4'!AD49)=0, "", SUM('17-20'!AD49, '13-16'!AD49, '9-12'!AD49, '5-8'!AD49, '1-4'!AD49)))</f>
        <v/>
      </c>
      <c r="F49" s="46" t="str">
        <f>IF('1-4'!$A49="","", IF(SUM('17-20'!AE49, '13-16'!AE49, '9-12'!AE49, '5-8'!AE49, '1-4'!AE49)=0, "", SUM('17-20'!AE49, '13-16'!AE49, '9-12'!AE49, '5-8'!AE49, '1-4'!AE49)))</f>
        <v/>
      </c>
      <c r="G49" s="46" t="str">
        <f>IF(สรุปบันทึกเวลาเรียนรายวิชา!$A49="","", IF(SUM(D49:F49)=0, "", SUM(D49:F49)))</f>
        <v/>
      </c>
      <c r="H49" s="130" t="str">
        <f>IF('1-4'!$A49&lt;&gt;"", IFERROR((100*D49)/G49, ""), "")</f>
        <v/>
      </c>
      <c r="I49" s="46" t="str">
        <f>IF(OR('1-4'!$A49="", H49=""), "", IF(H49&gt;=69, "ปกติ", "มส"))</f>
        <v/>
      </c>
      <c r="J49" s="128"/>
    </row>
    <row r="50" spans="1:10" ht="12" customHeight="1" x14ac:dyDescent="0.45">
      <c r="A50" s="46">
        <f>IF('1-4'!A50&lt;&gt;"", '1-4'!A50, "")</f>
        <v>45</v>
      </c>
      <c r="B50" s="46">
        <f>IF('1-4'!A50&lt;&gt;"", '1-4'!B50, "")</f>
        <v>69046</v>
      </c>
      <c r="C50" s="28" t="str">
        <f>IF('1-4'!A50&lt;&gt;"", '1-4'!C50, "")</f>
        <v>เด็กชายอัครพล บุญประคอง</v>
      </c>
      <c r="D50" s="46" t="str">
        <f>IF('1-4'!$A50="","", IF(SUM('17-20'!AC50, '13-16'!AC50, '9-12'!AC50, '5-8'!AC50, '1-4'!AC50)=0, "", SUM('17-20'!AC50, '13-16'!AC50, '9-12'!AC50, '5-8'!AC50, '1-4'!AC50)))</f>
        <v/>
      </c>
      <c r="E50" s="46" t="str">
        <f>IF('1-4'!$A50="","", IF(SUM('17-20'!AD50, '13-16'!AD50, '9-12'!AD50, '5-8'!AD50, '1-4'!AD50)=0, "", SUM('17-20'!AD50, '13-16'!AD50, '9-12'!AD50, '5-8'!AD50, '1-4'!AD50)))</f>
        <v/>
      </c>
      <c r="F50" s="46" t="str">
        <f>IF('1-4'!$A50="","", IF(SUM('17-20'!AE50, '13-16'!AE50, '9-12'!AE50, '5-8'!AE50, '1-4'!AE50)=0, "", SUM('17-20'!AE50, '13-16'!AE50, '9-12'!AE50, '5-8'!AE50, '1-4'!AE50)))</f>
        <v/>
      </c>
      <c r="G50" s="46" t="str">
        <f>IF(สรุปบันทึกเวลาเรียนรายวิชา!$A50="","", IF(SUM(D50:F50)=0, "", SUM(D50:F50)))</f>
        <v/>
      </c>
      <c r="H50" s="130" t="str">
        <f>IF('1-4'!$A50&lt;&gt;"", IFERROR((100*D50)/G50, ""), "")</f>
        <v/>
      </c>
      <c r="I50" s="46" t="str">
        <f>IF(OR('1-4'!$A50="", H50=""), "", IF(H50&gt;=69, "ปกติ", "มส"))</f>
        <v/>
      </c>
      <c r="J50" s="128"/>
    </row>
  </sheetData>
  <sheetProtection algorithmName="SHA-512" hashValue="yCs4P8vfOP8YEfcB7GvzemLaIGlU21glO/siRSAUVU12lh+VcgBf3Cwt46SSaAiVad5s/3QEuUIO21+tNNmMww==" saltValue="xdbYWK3ClCGOwMOvonsGDA==" spinCount="100000" sheet="1" objects="1" scenarios="1"/>
  <mergeCells count="11">
    <mergeCell ref="A1:J1"/>
    <mergeCell ref="D2:G3"/>
    <mergeCell ref="A2:A5"/>
    <mergeCell ref="B2:B5"/>
    <mergeCell ref="C2:C5"/>
    <mergeCell ref="D4:D5"/>
    <mergeCell ref="E4:E5"/>
    <mergeCell ref="F4:F5"/>
    <mergeCell ref="G4:G5"/>
    <mergeCell ref="H2:H5"/>
    <mergeCell ref="I2:I5"/>
  </mergeCells>
  <conditionalFormatting sqref="I6:J50">
    <cfRule type="cellIs" dxfId="1" priority="1" operator="equal">
      <formula>"มส"</formula>
    </cfRule>
    <cfRule type="cellIs" dxfId="0" priority="2" operator="equal">
      <formula>"ปกติ"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60DD5-23F3-40D5-B4DE-F4D2ED471E48}">
  <sheetPr codeName="Sheet2"/>
  <dimension ref="A1:S166"/>
  <sheetViews>
    <sheetView zoomScale="120" zoomScaleNormal="120" workbookViewId="0">
      <selection activeCell="AF54" sqref="AF54"/>
    </sheetView>
  </sheetViews>
  <sheetFormatPr defaultColWidth="8.625" defaultRowHeight="14.25" x14ac:dyDescent="0.2"/>
  <cols>
    <col min="1" max="1" width="4.875" style="17" customWidth="1"/>
    <col min="2" max="2" width="19.125" style="132" customWidth="1"/>
    <col min="3" max="8" width="6.125" style="17" customWidth="1"/>
    <col min="9" max="9" width="4.625" style="17" customWidth="1"/>
    <col min="10" max="10" width="5" style="17" customWidth="1"/>
    <col min="11" max="11" width="4.375" style="17" customWidth="1"/>
    <col min="12" max="12" width="5.125" style="17" customWidth="1"/>
    <col min="13" max="13" width="3.25" style="17" customWidth="1"/>
    <col min="14" max="16" width="1.75" style="17" customWidth="1"/>
    <col min="17" max="16384" width="8.625" style="17"/>
  </cols>
  <sheetData>
    <row r="1" spans="1:19" s="16" customFormat="1" ht="21.75" customHeight="1" x14ac:dyDescent="0.2">
      <c r="A1" s="144" t="s">
        <v>174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6"/>
      <c r="M1" s="15"/>
    </row>
    <row r="2" spans="1:19" s="16" customFormat="1" ht="18.75" customHeight="1" x14ac:dyDescent="0.2">
      <c r="A2" s="144" t="s">
        <v>175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6"/>
    </row>
    <row r="3" spans="1:19" s="16" customFormat="1" ht="18.75" customHeight="1" x14ac:dyDescent="0.2">
      <c r="A3" s="153" t="s">
        <v>29</v>
      </c>
      <c r="B3" s="137" t="s">
        <v>56</v>
      </c>
      <c r="C3" s="134">
        <v>1</v>
      </c>
      <c r="D3" s="134">
        <v>2</v>
      </c>
      <c r="E3" s="134">
        <v>3</v>
      </c>
      <c r="F3" s="134">
        <v>4</v>
      </c>
      <c r="G3" s="134">
        <v>5</v>
      </c>
      <c r="H3" s="134">
        <v>6</v>
      </c>
      <c r="I3" s="155" t="s">
        <v>79</v>
      </c>
      <c r="J3" s="151" t="s">
        <v>178</v>
      </c>
      <c r="K3" s="147" t="s">
        <v>62</v>
      </c>
      <c r="L3" s="149" t="s">
        <v>63</v>
      </c>
    </row>
    <row r="4" spans="1:19" s="16" customFormat="1" ht="18.75" customHeight="1" x14ac:dyDescent="0.2">
      <c r="A4" s="153"/>
      <c r="B4" s="138" t="s">
        <v>168</v>
      </c>
      <c r="C4" s="106" t="s">
        <v>171</v>
      </c>
      <c r="D4" s="106"/>
      <c r="E4" s="106"/>
      <c r="F4" s="106"/>
      <c r="G4" s="106"/>
      <c r="H4" s="106"/>
      <c r="I4" s="155"/>
      <c r="J4" s="151"/>
      <c r="K4" s="147"/>
      <c r="L4" s="149"/>
    </row>
    <row r="5" spans="1:19" s="16" customFormat="1" ht="18.75" customHeight="1" x14ac:dyDescent="0.2">
      <c r="A5" s="153"/>
      <c r="B5" s="138" t="s">
        <v>169</v>
      </c>
      <c r="C5" s="106" t="s">
        <v>172</v>
      </c>
      <c r="D5" s="106"/>
      <c r="E5" s="106"/>
      <c r="F5" s="106"/>
      <c r="G5" s="106"/>
      <c r="H5" s="106"/>
      <c r="I5" s="155"/>
      <c r="J5" s="151"/>
      <c r="K5" s="147"/>
      <c r="L5" s="149"/>
    </row>
    <row r="6" spans="1:19" s="16" customFormat="1" ht="18.75" customHeight="1" x14ac:dyDescent="0.2">
      <c r="A6" s="153"/>
      <c r="B6" s="138" t="s">
        <v>170</v>
      </c>
      <c r="C6" s="133">
        <v>30</v>
      </c>
      <c r="D6" s="133"/>
      <c r="E6" s="133"/>
      <c r="F6" s="133"/>
      <c r="G6" s="133"/>
      <c r="H6" s="133"/>
      <c r="I6" s="155"/>
      <c r="J6" s="151"/>
      <c r="K6" s="147"/>
      <c r="L6" s="149"/>
    </row>
    <row r="7" spans="1:19" s="16" customFormat="1" ht="18.75" customHeight="1" x14ac:dyDescent="0.2">
      <c r="A7" s="154"/>
      <c r="B7" s="135" t="s">
        <v>170</v>
      </c>
      <c r="C7" s="106" t="s">
        <v>173</v>
      </c>
      <c r="D7" s="106" t="s">
        <v>173</v>
      </c>
      <c r="E7" s="106" t="s">
        <v>173</v>
      </c>
      <c r="F7" s="106" t="s">
        <v>173</v>
      </c>
      <c r="G7" s="106" t="s">
        <v>173</v>
      </c>
      <c r="H7" s="106" t="s">
        <v>173</v>
      </c>
      <c r="I7" s="156"/>
      <c r="J7" s="152"/>
      <c r="K7" s="148"/>
      <c r="L7" s="150"/>
    </row>
    <row r="8" spans="1:19" ht="12" customHeight="1" x14ac:dyDescent="0.2">
      <c r="A8" s="10">
        <f>IF('1-4'!A6&lt;&gt;"", '1-4'!A6, "")</f>
        <v>1</v>
      </c>
      <c r="B8" s="136" t="str">
        <f>IF('1-4'!A6&lt;&gt;"", '1-4'!C6, "")</f>
        <v>เด็กชายกฤษฎา มั่งคั่ง</v>
      </c>
      <c r="C8" s="11">
        <v>20</v>
      </c>
      <c r="D8" s="11">
        <v>20</v>
      </c>
      <c r="E8" s="11"/>
      <c r="F8" s="11"/>
      <c r="G8" s="11"/>
      <c r="H8" s="11"/>
      <c r="I8" s="107">
        <f>IF('1-4'!$A8="","", IF(COUNT(C8:H8)=0,"", SUM(C8:H8)))</f>
        <v>40</v>
      </c>
      <c r="J8" s="6">
        <v>20</v>
      </c>
      <c r="K8" s="6"/>
      <c r="L8" s="18" t="e">
        <f>IF(#REF!="","",+I8+J8+K8)</f>
        <v>#REF!</v>
      </c>
      <c r="M8" s="12"/>
      <c r="N8" s="12"/>
      <c r="O8" s="12"/>
      <c r="P8" s="12"/>
      <c r="Q8" s="12"/>
      <c r="R8" s="12"/>
      <c r="S8" s="12"/>
    </row>
    <row r="9" spans="1:19" ht="12" customHeight="1" x14ac:dyDescent="0.2">
      <c r="A9" s="10">
        <f>IF('1-4'!A7&lt;&gt;"", '1-4'!A7, "")</f>
        <v>2</v>
      </c>
      <c r="B9" s="136" t="str">
        <f>IF('1-4'!A7&lt;&gt;"", '1-4'!C7, "")</f>
        <v>เด็กชายกิตติพงษ์ วงศ์สว่าง</v>
      </c>
      <c r="C9" s="11"/>
      <c r="D9" s="11"/>
      <c r="E9" s="11"/>
      <c r="F9" s="11"/>
      <c r="G9" s="11"/>
      <c r="H9" s="11"/>
      <c r="I9" s="107" t="str">
        <f>IF('1-4'!$A9="","", IF(COUNT(C9:H9)=0,"", SUM(C9:H9)))</f>
        <v/>
      </c>
      <c r="J9" s="6"/>
      <c r="K9" s="6"/>
      <c r="L9" s="18" t="e">
        <f>IF(#REF!="","",+I9+J9+K9)</f>
        <v>#REF!</v>
      </c>
      <c r="M9" s="12"/>
      <c r="N9" s="12"/>
      <c r="O9" s="12"/>
      <c r="P9" s="12"/>
      <c r="Q9" s="12"/>
      <c r="R9" s="12"/>
      <c r="S9" s="12"/>
    </row>
    <row r="10" spans="1:19" ht="12" customHeight="1" x14ac:dyDescent="0.2">
      <c r="A10" s="10">
        <f>IF('1-4'!A8&lt;&gt;"", '1-4'!A8, "")</f>
        <v>3</v>
      </c>
      <c r="B10" s="136" t="str">
        <f>IF('1-4'!A8&lt;&gt;"", '1-4'!C8, "")</f>
        <v>เด็กชายโกเมศ รัตนวิจิตร</v>
      </c>
      <c r="C10" s="11"/>
      <c r="D10" s="11"/>
      <c r="E10" s="11"/>
      <c r="F10" s="11"/>
      <c r="G10" s="11"/>
      <c r="H10" s="11"/>
      <c r="I10" s="107" t="str">
        <f>IF('1-4'!$A10="","", IF(COUNT(C10:H10)=0,"", SUM(C10:H10)))</f>
        <v/>
      </c>
      <c r="J10" s="6"/>
      <c r="K10" s="6"/>
      <c r="L10" s="18" t="e">
        <f>IF(#REF!="","",+I10+J10+K10)</f>
        <v>#REF!</v>
      </c>
      <c r="M10" s="12"/>
      <c r="N10" s="12"/>
      <c r="O10" s="12"/>
      <c r="P10" s="12"/>
      <c r="Q10" s="12"/>
      <c r="R10" s="12"/>
      <c r="S10" s="12"/>
    </row>
    <row r="11" spans="1:19" ht="12" customHeight="1" x14ac:dyDescent="0.2">
      <c r="A11" s="10">
        <f>IF('1-4'!A9&lt;&gt;"", '1-4'!A9, "")</f>
        <v>4</v>
      </c>
      <c r="B11" s="136" t="str">
        <f>IF('1-4'!A9&lt;&gt;"", '1-4'!C9, "")</f>
        <v>เด็กชายจิรพัฒน์ เจริญสุข</v>
      </c>
      <c r="C11" s="11"/>
      <c r="D11" s="11"/>
      <c r="E11" s="11"/>
      <c r="F11" s="11"/>
      <c r="G11" s="11"/>
      <c r="H11" s="11"/>
      <c r="I11" s="107" t="str">
        <f>IF('1-4'!$A11="","", IF(COUNT(C11:H11)=0,"", SUM(C11:H11)))</f>
        <v/>
      </c>
      <c r="J11" s="6"/>
      <c r="K11" s="6"/>
      <c r="L11" s="18" t="e">
        <f>IF(#REF!="","",+I11+J11+K11)</f>
        <v>#REF!</v>
      </c>
      <c r="M11" s="12"/>
      <c r="N11" s="12"/>
      <c r="O11" s="12"/>
      <c r="P11" s="12"/>
      <c r="Q11" s="12"/>
      <c r="R11" s="12"/>
      <c r="S11" s="12"/>
    </row>
    <row r="12" spans="1:19" ht="12" customHeight="1" x14ac:dyDescent="0.2">
      <c r="A12" s="10">
        <f>IF('1-4'!A10&lt;&gt;"", '1-4'!A10, "")</f>
        <v>5</v>
      </c>
      <c r="B12" s="136" t="str">
        <f>IF('1-4'!A10&lt;&gt;"", '1-4'!C10, "")</f>
        <v>เด็กชายเจษฎาภรณ์ แสนดี</v>
      </c>
      <c r="C12" s="11"/>
      <c r="D12" s="11"/>
      <c r="E12" s="11"/>
      <c r="F12" s="11"/>
      <c r="G12" s="11"/>
      <c r="H12" s="11"/>
      <c r="I12" s="107" t="str">
        <f>IF('1-4'!$A12="","", IF(COUNT(C12:H12)=0,"", SUM(C12:H12)))</f>
        <v/>
      </c>
      <c r="J12" s="6"/>
      <c r="K12" s="6"/>
      <c r="L12" s="18" t="e">
        <f>IF(#REF!="","",+I12+J12+K12)</f>
        <v>#REF!</v>
      </c>
      <c r="M12" s="12"/>
      <c r="N12" s="12"/>
      <c r="O12" s="12"/>
      <c r="P12" s="12"/>
      <c r="Q12" s="12"/>
      <c r="R12" s="12"/>
      <c r="S12" s="12"/>
    </row>
    <row r="13" spans="1:19" ht="12" customHeight="1" x14ac:dyDescent="0.2">
      <c r="A13" s="10">
        <f>IF('1-4'!A11&lt;&gt;"", '1-4'!A11, "")</f>
        <v>6</v>
      </c>
      <c r="B13" s="136" t="str">
        <f>IF('1-4'!A11&lt;&gt;"", '1-4'!C11, "")</f>
        <v>เด็กชายชยพล นามไพเราะ</v>
      </c>
      <c r="C13" s="11"/>
      <c r="D13" s="11"/>
      <c r="E13" s="11"/>
      <c r="F13" s="11"/>
      <c r="G13" s="11"/>
      <c r="H13" s="11"/>
      <c r="I13" s="107" t="str">
        <f>IF('1-4'!$A13="","", IF(COUNT(C13:H13)=0,"", SUM(C13:H13)))</f>
        <v/>
      </c>
      <c r="J13" s="6"/>
      <c r="K13" s="6"/>
      <c r="L13" s="18" t="e">
        <f>IF(#REF!="","",+I13+J13+K13)</f>
        <v>#REF!</v>
      </c>
      <c r="M13" s="12"/>
      <c r="N13" s="12"/>
      <c r="O13" s="12"/>
      <c r="P13" s="12"/>
      <c r="Q13" s="12"/>
      <c r="R13" s="12"/>
      <c r="S13" s="12"/>
    </row>
    <row r="14" spans="1:19" ht="12" customHeight="1" x14ac:dyDescent="0.2">
      <c r="A14" s="10">
        <f>IF('1-4'!A12&lt;&gt;"", '1-4'!A12, "")</f>
        <v>7</v>
      </c>
      <c r="B14" s="136" t="str">
        <f>IF('1-4'!A12&lt;&gt;"", '1-4'!C12, "")</f>
        <v>เด็กชายชัชวาลย์ สุขเกษม</v>
      </c>
      <c r="C14" s="11"/>
      <c r="D14" s="11"/>
      <c r="E14" s="11"/>
      <c r="F14" s="11"/>
      <c r="G14" s="11"/>
      <c r="H14" s="11"/>
      <c r="I14" s="107" t="str">
        <f>IF('1-4'!$A14="","", IF(COUNT(C14:H14)=0,"", SUM(C14:H14)))</f>
        <v/>
      </c>
      <c r="J14" s="6"/>
      <c r="K14" s="6"/>
      <c r="L14" s="18" t="e">
        <f>IF(#REF!="","",+I14+J14+K14)</f>
        <v>#REF!</v>
      </c>
      <c r="M14" s="12"/>
      <c r="N14" s="12"/>
      <c r="O14" s="12"/>
      <c r="P14" s="12"/>
      <c r="Q14" s="12"/>
      <c r="R14" s="12"/>
      <c r="S14" s="12"/>
    </row>
    <row r="15" spans="1:19" ht="12" customHeight="1" x14ac:dyDescent="0.2">
      <c r="A15" s="10">
        <f>IF('1-4'!A13&lt;&gt;"", '1-4'!A13, "")</f>
        <v>8</v>
      </c>
      <c r="B15" s="136" t="str">
        <f>IF('1-4'!A13&lt;&gt;"", '1-4'!C13, "")</f>
        <v>เด็กชายชัยชนะ รักชาติ</v>
      </c>
      <c r="C15" s="11"/>
      <c r="D15" s="11"/>
      <c r="E15" s="11"/>
      <c r="F15" s="11"/>
      <c r="G15" s="11"/>
      <c r="H15" s="11"/>
      <c r="I15" s="107" t="str">
        <f>IF('1-4'!$A15="","", IF(COUNT(C15:H15)=0,"", SUM(C15:H15)))</f>
        <v/>
      </c>
      <c r="J15" s="6"/>
      <c r="K15" s="6"/>
      <c r="L15" s="18" t="e">
        <f>IF(#REF!="","",+I15+J15+K15)</f>
        <v>#REF!</v>
      </c>
      <c r="M15" s="12"/>
      <c r="N15" s="12"/>
      <c r="O15" s="12"/>
      <c r="P15" s="12"/>
      <c r="Q15" s="12"/>
      <c r="R15" s="12"/>
      <c r="S15" s="12"/>
    </row>
    <row r="16" spans="1:19" ht="12" customHeight="1" x14ac:dyDescent="0.2">
      <c r="A16" s="10">
        <f>IF('1-4'!A14&lt;&gt;"", '1-4'!A14, "")</f>
        <v>9</v>
      </c>
      <c r="B16" s="136" t="str">
        <f>IF('1-4'!A14&lt;&gt;"", '1-4'!C14, "")</f>
        <v>เด็กชายโชติวิทย์ สิทธิชัย</v>
      </c>
      <c r="C16" s="11"/>
      <c r="D16" s="11"/>
      <c r="E16" s="11"/>
      <c r="F16" s="11"/>
      <c r="G16" s="11"/>
      <c r="H16" s="11"/>
      <c r="I16" s="107" t="str">
        <f>IF('1-4'!$A16="","", IF(COUNT(C16:H16)=0,"", SUM(C16:H16)))</f>
        <v/>
      </c>
      <c r="J16" s="6"/>
      <c r="K16" s="6"/>
      <c r="L16" s="18" t="e">
        <f>IF(#REF!="","",+I16+J16+K16)</f>
        <v>#REF!</v>
      </c>
      <c r="M16" s="12"/>
      <c r="N16" s="12"/>
      <c r="O16" s="12"/>
      <c r="P16" s="12"/>
      <c r="Q16" s="12"/>
      <c r="R16" s="12"/>
      <c r="S16" s="12"/>
    </row>
    <row r="17" spans="1:19" ht="12" customHeight="1" x14ac:dyDescent="0.2">
      <c r="A17" s="10">
        <f>IF('1-4'!A15&lt;&gt;"", '1-4'!A15, "")</f>
        <v>10</v>
      </c>
      <c r="B17" s="136" t="str">
        <f>IF('1-4'!A15&lt;&gt;"", '1-4'!C15, "")</f>
        <v>เด็กชายณพงศ์ มงคลชัย</v>
      </c>
      <c r="C17" s="11"/>
      <c r="D17" s="11"/>
      <c r="E17" s="11"/>
      <c r="F17" s="11"/>
      <c r="G17" s="11"/>
      <c r="H17" s="11"/>
      <c r="I17" s="107" t="str">
        <f>IF('1-4'!$A17="","", IF(COUNT(C17:H17)=0,"", SUM(C17:H17)))</f>
        <v/>
      </c>
      <c r="J17" s="6"/>
      <c r="K17" s="6"/>
      <c r="L17" s="18" t="e">
        <f>IF(#REF!="","",+I17+J17+K17)</f>
        <v>#REF!</v>
      </c>
      <c r="M17" s="12"/>
      <c r="N17" s="12"/>
      <c r="O17" s="12"/>
      <c r="P17" s="12"/>
      <c r="Q17" s="12"/>
      <c r="R17" s="12"/>
      <c r="S17" s="12"/>
    </row>
    <row r="18" spans="1:19" ht="12" customHeight="1" x14ac:dyDescent="0.2">
      <c r="A18" s="10">
        <f>IF('1-4'!A16&lt;&gt;"", '1-4'!A16, "")</f>
        <v>11</v>
      </c>
      <c r="B18" s="136" t="str">
        <f>IF('1-4'!A16&lt;&gt;"", '1-4'!C16, "")</f>
        <v>เด็กชายณัฐกร ศรีประเสริฐ</v>
      </c>
      <c r="C18" s="11"/>
      <c r="D18" s="11"/>
      <c r="E18" s="11"/>
      <c r="F18" s="11"/>
      <c r="G18" s="11"/>
      <c r="H18" s="11"/>
      <c r="I18" s="107" t="str">
        <f>IF('1-4'!$A18="","", IF(COUNT(C18:H18)=0,"", SUM(C18:H18)))</f>
        <v/>
      </c>
      <c r="J18" s="6"/>
      <c r="K18" s="6"/>
      <c r="L18" s="18" t="e">
        <f>IF(#REF!="","",+I18+J18+K18)</f>
        <v>#REF!</v>
      </c>
      <c r="M18" s="12"/>
      <c r="N18" s="12"/>
      <c r="O18" s="12"/>
      <c r="P18" s="12"/>
      <c r="Q18" s="12"/>
      <c r="R18" s="12"/>
      <c r="S18" s="12"/>
    </row>
    <row r="19" spans="1:19" ht="12" customHeight="1" x14ac:dyDescent="0.2">
      <c r="A19" s="10">
        <f>IF('1-4'!A17&lt;&gt;"", '1-4'!A17, "")</f>
        <v>12</v>
      </c>
      <c r="B19" s="136" t="str">
        <f>IF('1-4'!A17&lt;&gt;"", '1-4'!C17, "")</f>
        <v>เด็กชายณัฐพล ผาสุข</v>
      </c>
      <c r="C19" s="11"/>
      <c r="D19" s="11"/>
      <c r="E19" s="11"/>
      <c r="F19" s="11"/>
      <c r="G19" s="11"/>
      <c r="H19" s="11"/>
      <c r="I19" s="107" t="str">
        <f>IF('1-4'!$A19="","", IF(COUNT(C19:H19)=0,"", SUM(C19:H19)))</f>
        <v/>
      </c>
      <c r="J19" s="6"/>
      <c r="K19" s="6"/>
      <c r="L19" s="18" t="e">
        <f>IF(#REF!="","",+I19+J19+K19)</f>
        <v>#REF!</v>
      </c>
      <c r="M19" s="12"/>
      <c r="N19" s="12"/>
      <c r="O19" s="12"/>
      <c r="P19" s="12"/>
      <c r="Q19" s="12"/>
      <c r="R19" s="12"/>
      <c r="S19" s="12"/>
    </row>
    <row r="20" spans="1:19" ht="12" customHeight="1" x14ac:dyDescent="0.2">
      <c r="A20" s="10">
        <f>IF('1-4'!A18&lt;&gt;"", '1-4'!A18, "")</f>
        <v>13</v>
      </c>
      <c r="B20" s="136" t="str">
        <f>IF('1-4'!A18&lt;&gt;"", '1-4'!C18, "")</f>
        <v>เด็กชายดนัย สมบูรณ์</v>
      </c>
      <c r="C20" s="11"/>
      <c r="D20" s="11"/>
      <c r="E20" s="11"/>
      <c r="F20" s="11"/>
      <c r="G20" s="11"/>
      <c r="H20" s="11"/>
      <c r="I20" s="107" t="str">
        <f>IF('1-4'!$A20="","", IF(COUNT(C20:H20)=0,"", SUM(C20:H20)))</f>
        <v/>
      </c>
      <c r="J20" s="6"/>
      <c r="K20" s="6"/>
      <c r="L20" s="18" t="e">
        <f>IF(#REF!="","",+I20+J20+K20)</f>
        <v>#REF!</v>
      </c>
      <c r="M20" s="12"/>
      <c r="N20" s="12"/>
      <c r="O20" s="12"/>
      <c r="P20" s="12"/>
      <c r="Q20" s="12"/>
      <c r="R20" s="12"/>
      <c r="S20" s="12"/>
    </row>
    <row r="21" spans="1:19" ht="12" customHeight="1" x14ac:dyDescent="0.2">
      <c r="A21" s="10">
        <f>IF('1-4'!A19&lt;&gt;"", '1-4'!A19, "")</f>
        <v>14</v>
      </c>
      <c r="B21" s="136" t="str">
        <f>IF('1-4'!A19&lt;&gt;"", '1-4'!C19, "")</f>
        <v>เด็กชายเดชาธร ทองอ่อน</v>
      </c>
      <c r="C21" s="11"/>
      <c r="D21" s="11"/>
      <c r="E21" s="11"/>
      <c r="F21" s="11"/>
      <c r="G21" s="11"/>
      <c r="H21" s="11"/>
      <c r="I21" s="107" t="str">
        <f>IF('1-4'!$A21="","", IF(COUNT(C21:H21)=0,"", SUM(C21:H21)))</f>
        <v/>
      </c>
      <c r="J21" s="6"/>
      <c r="K21" s="6"/>
      <c r="L21" s="18" t="e">
        <f>IF(#REF!="","",+I21+J21+K21)</f>
        <v>#REF!</v>
      </c>
      <c r="M21" s="12"/>
      <c r="N21" s="12"/>
      <c r="O21" s="12"/>
      <c r="P21" s="12"/>
      <c r="Q21" s="12"/>
      <c r="R21" s="12"/>
      <c r="S21" s="12"/>
    </row>
    <row r="22" spans="1:19" ht="12" customHeight="1" x14ac:dyDescent="0.2">
      <c r="A22" s="10">
        <f>IF('1-4'!A20&lt;&gt;"", '1-4'!A20, "")</f>
        <v>15</v>
      </c>
      <c r="B22" s="136" t="str">
        <f>IF('1-4'!A20&lt;&gt;"", '1-4'!C20, "")</f>
        <v>เด็กชายทรงพล ทรัพย์สิน</v>
      </c>
      <c r="C22" s="11"/>
      <c r="D22" s="11"/>
      <c r="E22" s="11"/>
      <c r="F22" s="11"/>
      <c r="G22" s="11"/>
      <c r="H22" s="11"/>
      <c r="I22" s="107" t="str">
        <f>IF('1-4'!$A22="","", IF(COUNT(C22:H22)=0,"", SUM(C22:H22)))</f>
        <v/>
      </c>
      <c r="J22" s="6"/>
      <c r="K22" s="6"/>
      <c r="L22" s="18" t="e">
        <f>IF(#REF!="","",+I22+J22+K22)</f>
        <v>#REF!</v>
      </c>
      <c r="M22" s="12"/>
      <c r="N22" s="12"/>
      <c r="O22" s="12"/>
      <c r="P22" s="12"/>
      <c r="Q22" s="12"/>
      <c r="R22" s="12"/>
      <c r="S22" s="12"/>
    </row>
    <row r="23" spans="1:19" ht="12" customHeight="1" x14ac:dyDescent="0.2">
      <c r="A23" s="10">
        <f>IF('1-4'!A21&lt;&gt;"", '1-4'!A21, "")</f>
        <v>16</v>
      </c>
      <c r="B23" s="136" t="str">
        <f>IF('1-4'!A21&lt;&gt;"", '1-4'!C21, "")</f>
        <v>เด็กชายธนกฤต มีประเสริฐ</v>
      </c>
      <c r="C23" s="11"/>
      <c r="D23" s="11"/>
      <c r="E23" s="11"/>
      <c r="F23" s="11"/>
      <c r="G23" s="11"/>
      <c r="H23" s="11"/>
      <c r="I23" s="107" t="str">
        <f>IF('1-4'!$A23="","", IF(COUNT(C23:H23)=0,"", SUM(C23:H23)))</f>
        <v/>
      </c>
      <c r="J23" s="6"/>
      <c r="K23" s="6"/>
      <c r="L23" s="18" t="e">
        <f>IF(#REF!="","",+I23+J23+K23)</f>
        <v>#REF!</v>
      </c>
      <c r="M23" s="12"/>
      <c r="N23" s="12"/>
      <c r="O23" s="12"/>
      <c r="P23" s="12"/>
      <c r="Q23" s="12"/>
      <c r="R23" s="12"/>
      <c r="S23" s="12"/>
    </row>
    <row r="24" spans="1:19" ht="12" customHeight="1" x14ac:dyDescent="0.2">
      <c r="A24" s="10">
        <f>IF('1-4'!A22&lt;&gt;"", '1-4'!A22, "")</f>
        <v>17</v>
      </c>
      <c r="B24" s="136" t="str">
        <f>IF('1-4'!A22&lt;&gt;"", '1-4'!C22, "")</f>
        <v>เด็กชายธนภัทร บุญส่ง</v>
      </c>
      <c r="C24" s="11"/>
      <c r="D24" s="11"/>
      <c r="E24" s="11"/>
      <c r="F24" s="11"/>
      <c r="G24" s="11"/>
      <c r="H24" s="11"/>
      <c r="I24" s="107" t="str">
        <f>IF('1-4'!$A24="","", IF(COUNT(C24:H24)=0,"", SUM(C24:H24)))</f>
        <v/>
      </c>
      <c r="J24" s="6"/>
      <c r="K24" s="6"/>
      <c r="L24" s="18" t="e">
        <f>IF(#REF!="","",+I24+J24+K24)</f>
        <v>#REF!</v>
      </c>
      <c r="M24" s="12"/>
      <c r="N24" s="12"/>
      <c r="O24" s="12"/>
      <c r="P24" s="12"/>
      <c r="Q24" s="12"/>
      <c r="R24" s="12"/>
      <c r="S24" s="12"/>
    </row>
    <row r="25" spans="1:19" ht="12" customHeight="1" x14ac:dyDescent="0.2">
      <c r="A25" s="10">
        <f>IF('1-4'!A23&lt;&gt;"", '1-4'!A23, "")</f>
        <v>18</v>
      </c>
      <c r="B25" s="136" t="str">
        <f>IF('1-4'!A23&lt;&gt;"", '1-4'!C23, "")</f>
        <v>เด็กชายธวัชชัย ใฝ่ฝัน</v>
      </c>
      <c r="C25" s="11"/>
      <c r="D25" s="11"/>
      <c r="E25" s="11"/>
      <c r="F25" s="11"/>
      <c r="G25" s="11"/>
      <c r="H25" s="11"/>
      <c r="I25" s="107" t="str">
        <f>IF('1-4'!$A25="","", IF(COUNT(C25:H25)=0,"", SUM(C25:H25)))</f>
        <v/>
      </c>
      <c r="J25" s="6"/>
      <c r="K25" s="6"/>
      <c r="L25" s="18" t="e">
        <f>IF(#REF!="","",+I25+J25+K25)</f>
        <v>#REF!</v>
      </c>
      <c r="M25" s="12"/>
      <c r="N25" s="12"/>
      <c r="O25" s="12"/>
      <c r="P25" s="12"/>
      <c r="Q25" s="12"/>
      <c r="R25" s="12"/>
      <c r="S25" s="12"/>
    </row>
    <row r="26" spans="1:19" ht="12" customHeight="1" x14ac:dyDescent="0.2">
      <c r="A26" s="10">
        <f>IF('1-4'!A24&lt;&gt;"", '1-4'!A24, "")</f>
        <v>19</v>
      </c>
      <c r="B26" s="136" t="str">
        <f>IF('1-4'!A24&lt;&gt;"", '1-4'!C24, "")</f>
        <v>เด็กชายธีรทัศน์ ยิ่งยืน</v>
      </c>
      <c r="C26" s="11"/>
      <c r="D26" s="11"/>
      <c r="E26" s="11"/>
      <c r="F26" s="11"/>
      <c r="G26" s="11"/>
      <c r="H26" s="11"/>
      <c r="I26" s="107" t="str">
        <f>IF('1-4'!$A26="","", IF(COUNT(C26:H26)=0,"", SUM(C26:H26)))</f>
        <v/>
      </c>
      <c r="J26" s="6"/>
      <c r="K26" s="6"/>
      <c r="L26" s="18" t="e">
        <f>IF(#REF!="","",+I26+J26+K26)</f>
        <v>#REF!</v>
      </c>
      <c r="M26" s="12"/>
      <c r="N26" s="12"/>
      <c r="O26" s="12"/>
      <c r="P26" s="12"/>
      <c r="Q26" s="12"/>
      <c r="R26" s="12"/>
      <c r="S26" s="12"/>
    </row>
    <row r="27" spans="1:19" ht="12" customHeight="1" x14ac:dyDescent="0.2">
      <c r="A27" s="10">
        <f>IF('1-4'!A25&lt;&gt;"", '1-4'!A25, "")</f>
        <v>20</v>
      </c>
      <c r="B27" s="136" t="str">
        <f>IF('1-4'!A25&lt;&gt;"", '1-4'!C25, "")</f>
        <v>เด็กชายนันทวัฒน์ เกิดโชค</v>
      </c>
      <c r="C27" s="11"/>
      <c r="D27" s="11"/>
      <c r="E27" s="11"/>
      <c r="F27" s="11"/>
      <c r="G27" s="11"/>
      <c r="H27" s="11"/>
      <c r="I27" s="107" t="str">
        <f>IF('1-4'!$A27="","", IF(COUNT(C27:H27)=0,"", SUM(C27:H27)))</f>
        <v/>
      </c>
      <c r="J27" s="6"/>
      <c r="K27" s="6"/>
      <c r="L27" s="18" t="e">
        <f>IF(#REF!="","",+I27+J27+K27)</f>
        <v>#REF!</v>
      </c>
      <c r="M27" s="12"/>
      <c r="N27" s="12"/>
      <c r="O27" s="12"/>
      <c r="P27" s="12"/>
      <c r="Q27" s="12"/>
      <c r="R27" s="12"/>
      <c r="S27" s="12"/>
    </row>
    <row r="28" spans="1:19" ht="12" customHeight="1" x14ac:dyDescent="0.2">
      <c r="A28" s="10">
        <f>IF('1-4'!A26&lt;&gt;"", '1-4'!A26, "")</f>
        <v>21</v>
      </c>
      <c r="B28" s="136" t="str">
        <f>IF('1-4'!A26&lt;&gt;"", '1-4'!C26, "")</f>
        <v>เด็กชายนิธิกร คงทน</v>
      </c>
      <c r="C28" s="11"/>
      <c r="D28" s="11"/>
      <c r="E28" s="11"/>
      <c r="F28" s="11"/>
      <c r="G28" s="11"/>
      <c r="H28" s="11"/>
      <c r="I28" s="107" t="str">
        <f>IF('1-4'!$A28="","", IF(COUNT(C28:H28)=0,"", SUM(C28:H28)))</f>
        <v/>
      </c>
      <c r="J28" s="6"/>
      <c r="K28" s="6"/>
      <c r="L28" s="18" t="e">
        <f>IF(#REF!="","",+I28+J28+K28)</f>
        <v>#REF!</v>
      </c>
      <c r="M28" s="12"/>
      <c r="N28" s="12"/>
      <c r="O28" s="12"/>
      <c r="P28" s="12"/>
      <c r="Q28" s="12"/>
      <c r="R28" s="12"/>
      <c r="S28" s="12"/>
    </row>
    <row r="29" spans="1:19" ht="12" customHeight="1" x14ac:dyDescent="0.2">
      <c r="A29" s="10">
        <f>IF('1-4'!A27&lt;&gt;"", '1-4'!A27, "")</f>
        <v>22</v>
      </c>
      <c r="B29" s="136" t="str">
        <f>IF('1-4'!A27&lt;&gt;"", '1-4'!C27, "")</f>
        <v>เด็กชายปกรณ์ เพียรพยายาม</v>
      </c>
      <c r="C29" s="11"/>
      <c r="D29" s="11"/>
      <c r="E29" s="11"/>
      <c r="F29" s="11"/>
      <c r="G29" s="11"/>
      <c r="H29" s="11"/>
      <c r="I29" s="107" t="str">
        <f>IF('1-4'!$A29="","", IF(COUNT(C29:H29)=0,"", SUM(C29:H29)))</f>
        <v/>
      </c>
      <c r="J29" s="6"/>
      <c r="K29" s="6"/>
      <c r="L29" s="18" t="e">
        <f>IF(#REF!="","",+I29+J29+K29)</f>
        <v>#REF!</v>
      </c>
      <c r="M29" s="12"/>
      <c r="N29" s="12"/>
      <c r="O29" s="12"/>
      <c r="P29" s="12"/>
      <c r="Q29" s="12"/>
      <c r="R29" s="12"/>
      <c r="S29" s="12"/>
    </row>
    <row r="30" spans="1:19" ht="12" customHeight="1" x14ac:dyDescent="0.2">
      <c r="A30" s="10">
        <f>IF('1-4'!A28&lt;&gt;"", '1-4'!A28, "")</f>
        <v>23</v>
      </c>
      <c r="B30" s="136" t="str">
        <f>IF('1-4'!A28&lt;&gt;"", '1-4'!C28, "")</f>
        <v>เด็กชายปฏิพล แก้ววิจิตร</v>
      </c>
      <c r="C30" s="11"/>
      <c r="D30" s="11"/>
      <c r="E30" s="11"/>
      <c r="F30" s="11"/>
      <c r="G30" s="11"/>
      <c r="H30" s="11"/>
      <c r="I30" s="107" t="str">
        <f>IF('1-4'!$A30="","", IF(COUNT(C30:H30)=0,"", SUM(C30:H30)))</f>
        <v/>
      </c>
      <c r="J30" s="6"/>
      <c r="K30" s="6"/>
      <c r="L30" s="18" t="e">
        <f>IF(#REF!="","",+I30+J30+K30)</f>
        <v>#REF!</v>
      </c>
      <c r="M30" s="12"/>
      <c r="N30" s="12"/>
      <c r="O30" s="12"/>
      <c r="P30" s="12"/>
      <c r="Q30" s="12"/>
      <c r="R30" s="12"/>
      <c r="S30" s="12"/>
    </row>
    <row r="31" spans="1:19" ht="12" customHeight="1" x14ac:dyDescent="0.2">
      <c r="A31" s="10">
        <f>IF('1-4'!A29&lt;&gt;"", '1-4'!A29, "")</f>
        <v>24</v>
      </c>
      <c r="B31" s="136" t="str">
        <f>IF('1-4'!A29&lt;&gt;"", '1-4'!C29, "")</f>
        <v>เด็กชายปณิธาน มั่นคง</v>
      </c>
      <c r="C31" s="11"/>
      <c r="D31" s="11"/>
      <c r="E31" s="11"/>
      <c r="F31" s="11"/>
      <c r="G31" s="11"/>
      <c r="H31" s="11"/>
      <c r="I31" s="107" t="str">
        <f>IF('1-4'!$A31="","", IF(COUNT(C31:H31)=0,"", SUM(C31:H31)))</f>
        <v/>
      </c>
      <c r="J31" s="6"/>
      <c r="K31" s="6"/>
      <c r="L31" s="18" t="e">
        <f>IF(#REF!="","",+I31+J31+K31)</f>
        <v>#REF!</v>
      </c>
      <c r="M31" s="12"/>
      <c r="N31" s="12"/>
      <c r="O31" s="12"/>
      <c r="P31" s="12"/>
      <c r="Q31" s="12"/>
      <c r="R31" s="12"/>
      <c r="S31" s="12"/>
    </row>
    <row r="32" spans="1:19" ht="12" customHeight="1" x14ac:dyDescent="0.2">
      <c r="A32" s="10">
        <f>IF('1-4'!A30&lt;&gt;"", '1-4'!A30, "")</f>
        <v>25</v>
      </c>
      <c r="B32" s="136" t="str">
        <f>IF('1-4'!A30&lt;&gt;"", '1-4'!C30, "")</f>
        <v>เด็กชายพงศธร ใจบุญ</v>
      </c>
      <c r="C32" s="11"/>
      <c r="D32" s="11"/>
      <c r="E32" s="11"/>
      <c r="F32" s="11"/>
      <c r="G32" s="11"/>
      <c r="H32" s="11"/>
      <c r="I32" s="107" t="str">
        <f>IF('1-4'!$A32="","", IF(COUNT(C32:H32)=0,"", SUM(C32:H32)))</f>
        <v/>
      </c>
      <c r="J32" s="6"/>
      <c r="K32" s="6"/>
      <c r="L32" s="18" t="e">
        <f>IF(#REF!="","",+I32+J32+K32)</f>
        <v>#REF!</v>
      </c>
      <c r="M32" s="12"/>
      <c r="N32" s="12"/>
      <c r="O32" s="12"/>
      <c r="P32" s="12"/>
      <c r="Q32" s="12"/>
      <c r="R32" s="12"/>
      <c r="S32" s="12"/>
    </row>
    <row r="33" spans="1:19" ht="12" customHeight="1" x14ac:dyDescent="0.2">
      <c r="A33" s="10">
        <f>IF('1-4'!A31&lt;&gt;"", '1-4'!A31, "")</f>
        <v>26</v>
      </c>
      <c r="B33" s="136" t="str">
        <f>IF('1-4'!A31&lt;&gt;"", '1-4'!C31, "")</f>
        <v>เด็กชายพรหมมินทร์ แสงจันทร์</v>
      </c>
      <c r="C33" s="11"/>
      <c r="D33" s="11"/>
      <c r="E33" s="11"/>
      <c r="F33" s="11"/>
      <c r="G33" s="11"/>
      <c r="H33" s="11"/>
      <c r="I33" s="107" t="str">
        <f>IF('1-4'!$A33="","", IF(COUNT(C33:H33)=0,"", SUM(C33:H33)))</f>
        <v/>
      </c>
      <c r="J33" s="6"/>
      <c r="K33" s="6"/>
      <c r="L33" s="18" t="e">
        <f>IF(#REF!="","",+I33+J33+K33)</f>
        <v>#REF!</v>
      </c>
      <c r="M33" s="12"/>
      <c r="N33" s="12"/>
      <c r="O33" s="12"/>
      <c r="P33" s="12"/>
      <c r="Q33" s="12"/>
      <c r="R33" s="12"/>
      <c r="S33" s="12"/>
    </row>
    <row r="34" spans="1:19" ht="12" customHeight="1" x14ac:dyDescent="0.2">
      <c r="A34" s="10">
        <f>IF('1-4'!A32&lt;&gt;"", '1-4'!A32, "")</f>
        <v>27</v>
      </c>
      <c r="B34" s="136" t="str">
        <f>IF('1-4'!A32&lt;&gt;"", '1-4'!C32, "")</f>
        <v>เด็กชายพลากร อรุณสวัสดิ์</v>
      </c>
      <c r="C34" s="11"/>
      <c r="D34" s="11"/>
      <c r="E34" s="11"/>
      <c r="F34" s="11"/>
      <c r="G34" s="11"/>
      <c r="H34" s="11"/>
      <c r="I34" s="107" t="str">
        <f>IF('1-4'!$A34="","", IF(COUNT(C34:H34)=0,"", SUM(C34:H34)))</f>
        <v/>
      </c>
      <c r="J34" s="6"/>
      <c r="K34" s="6"/>
      <c r="L34" s="18" t="e">
        <f>IF(#REF!="","",+I34+J34+K34)</f>
        <v>#REF!</v>
      </c>
      <c r="M34" s="12"/>
      <c r="N34" s="12"/>
      <c r="O34" s="12"/>
      <c r="P34" s="12"/>
      <c r="Q34" s="12"/>
      <c r="R34" s="12"/>
      <c r="S34" s="12"/>
    </row>
    <row r="35" spans="1:19" ht="12" customHeight="1" x14ac:dyDescent="0.2">
      <c r="A35" s="10">
        <f>IF('1-4'!A33&lt;&gt;"", '1-4'!A33, "")</f>
        <v>28</v>
      </c>
      <c r="B35" s="136" t="str">
        <f>IF('1-4'!A33&lt;&gt;"", '1-4'!C33, "")</f>
        <v>เด็กชายพิพัฒน์ วงศ์คำ</v>
      </c>
      <c r="C35" s="11"/>
      <c r="D35" s="11"/>
      <c r="E35" s="11"/>
      <c r="F35" s="11"/>
      <c r="G35" s="11"/>
      <c r="H35" s="11"/>
      <c r="I35" s="107" t="str">
        <f>IF('1-4'!$A35="","", IF(COUNT(C35:H35)=0,"", SUM(C35:H35)))</f>
        <v/>
      </c>
      <c r="J35" s="6"/>
      <c r="K35" s="6"/>
      <c r="L35" s="18" t="e">
        <f>IF(#REF!="","",+I35+J35+K35)</f>
        <v>#REF!</v>
      </c>
      <c r="M35" s="12"/>
      <c r="N35" s="12"/>
      <c r="O35" s="12"/>
      <c r="P35" s="12"/>
      <c r="Q35" s="12"/>
      <c r="R35" s="12"/>
      <c r="S35" s="12"/>
    </row>
    <row r="36" spans="1:19" ht="12" customHeight="1" x14ac:dyDescent="0.2">
      <c r="A36" s="10">
        <f>IF('1-4'!A34&lt;&gt;"", '1-4'!A34, "")</f>
        <v>29</v>
      </c>
      <c r="B36" s="136" t="str">
        <f>IF('1-4'!A34&lt;&gt;"", '1-4'!C34, "")</f>
        <v>เด็กชายพีรพล พงษ์ศิริ</v>
      </c>
      <c r="C36" s="11"/>
      <c r="D36" s="11"/>
      <c r="E36" s="11"/>
      <c r="F36" s="11"/>
      <c r="G36" s="11"/>
      <c r="H36" s="11"/>
      <c r="I36" s="107" t="str">
        <f>IF('1-4'!$A36="","", IF(COUNT(C36:H36)=0,"", SUM(C36:H36)))</f>
        <v/>
      </c>
      <c r="J36" s="6"/>
      <c r="K36" s="6"/>
      <c r="L36" s="18" t="e">
        <f>IF(#REF!="","",+I36+J36+K36)</f>
        <v>#REF!</v>
      </c>
      <c r="M36" s="12"/>
      <c r="N36" s="12"/>
      <c r="O36" s="12"/>
      <c r="P36" s="12"/>
      <c r="Q36" s="12"/>
      <c r="R36" s="12"/>
      <c r="S36" s="12"/>
    </row>
    <row r="37" spans="1:19" ht="12" customHeight="1" x14ac:dyDescent="0.2">
      <c r="A37" s="10">
        <f>IF('1-4'!A35&lt;&gt;"", '1-4'!A35, "")</f>
        <v>30</v>
      </c>
      <c r="B37" s="136" t="str">
        <f>IF('1-4'!A35&lt;&gt;"", '1-4'!C35, "")</f>
        <v>เด็กชายภานุพงศ์ ศรีเมือง</v>
      </c>
      <c r="C37" s="11"/>
      <c r="D37" s="11"/>
      <c r="E37" s="11"/>
      <c r="F37" s="11"/>
      <c r="G37" s="11"/>
      <c r="H37" s="11"/>
      <c r="I37" s="107" t="str">
        <f>IF('1-4'!$A37="","", IF(COUNT(C37:H37)=0,"", SUM(C37:H37)))</f>
        <v/>
      </c>
      <c r="J37" s="6"/>
      <c r="K37" s="6"/>
      <c r="L37" s="18" t="e">
        <f>IF(#REF!="","",+I37+J37+K37)</f>
        <v>#REF!</v>
      </c>
      <c r="M37" s="12"/>
      <c r="N37" s="12"/>
      <c r="O37" s="12"/>
      <c r="P37" s="12"/>
      <c r="Q37" s="12"/>
      <c r="R37" s="12"/>
      <c r="S37" s="12"/>
    </row>
    <row r="38" spans="1:19" ht="12" customHeight="1" x14ac:dyDescent="0.2">
      <c r="A38" s="10">
        <f>IF('1-4'!A36&lt;&gt;"", '1-4'!A36, "")</f>
        <v>31</v>
      </c>
      <c r="B38" s="136" t="str">
        <f>IF('1-4'!A36&lt;&gt;"", '1-4'!C36, "")</f>
        <v>เด็กชายภูมินทร์ อุดมสุข</v>
      </c>
      <c r="C38" s="11"/>
      <c r="D38" s="11"/>
      <c r="E38" s="11"/>
      <c r="F38" s="11"/>
      <c r="G38" s="11"/>
      <c r="H38" s="11"/>
      <c r="I38" s="107" t="str">
        <f>IF('1-4'!$A38="","", IF(COUNT(C38:H38)=0,"", SUM(C38:H38)))</f>
        <v/>
      </c>
      <c r="J38" s="6"/>
      <c r="K38" s="6"/>
      <c r="L38" s="18" t="e">
        <f>IF(#REF!="","",+I38+J38+K38)</f>
        <v>#REF!</v>
      </c>
      <c r="M38" s="12"/>
      <c r="N38" s="12"/>
      <c r="O38" s="12"/>
      <c r="P38" s="12"/>
      <c r="Q38" s="12"/>
      <c r="R38" s="12"/>
      <c r="S38" s="12"/>
    </row>
    <row r="39" spans="1:19" ht="12" customHeight="1" x14ac:dyDescent="0.2">
      <c r="A39" s="10">
        <f>IF('1-4'!A37&lt;&gt;"", '1-4'!A37, "")</f>
        <v>32</v>
      </c>
      <c r="B39" s="136" t="str">
        <f>IF('1-4'!A37&lt;&gt;"", '1-4'!C37, "")</f>
        <v>เด็กชายมนัสวิน รุ่งเรือง</v>
      </c>
      <c r="C39" s="11"/>
      <c r="D39" s="11"/>
      <c r="E39" s="11"/>
      <c r="F39" s="11"/>
      <c r="G39" s="11"/>
      <c r="H39" s="11"/>
      <c r="I39" s="107" t="str">
        <f>IF('1-4'!$A39="","", IF(COUNT(C39:H39)=0,"", SUM(C39:H39)))</f>
        <v/>
      </c>
      <c r="J39" s="6"/>
      <c r="K39" s="6"/>
      <c r="L39" s="18" t="e">
        <f>IF(#REF!="","",+I39+J39+K39)</f>
        <v>#REF!</v>
      </c>
      <c r="M39" s="12"/>
      <c r="N39" s="12"/>
      <c r="O39" s="12"/>
      <c r="P39" s="12"/>
      <c r="Q39" s="12"/>
      <c r="R39" s="12"/>
      <c r="S39" s="12"/>
    </row>
    <row r="40" spans="1:19" ht="12" customHeight="1" x14ac:dyDescent="0.2">
      <c r="A40" s="10">
        <f>IF('1-4'!A38&lt;&gt;"", '1-4'!A38, "")</f>
        <v>33</v>
      </c>
      <c r="B40" s="136" t="str">
        <f>IF('1-4'!A38&lt;&gt;"", '1-4'!C38, "")</f>
        <v>เด็กชายเมธาสิทธิ์ กิจเจริญ</v>
      </c>
      <c r="C40" s="11"/>
      <c r="D40" s="11"/>
      <c r="E40" s="11"/>
      <c r="F40" s="11"/>
      <c r="G40" s="11"/>
      <c r="H40" s="11"/>
      <c r="I40" s="107" t="str">
        <f>IF('1-4'!$A40="","", IF(COUNT(C40:H40)=0,"", SUM(C40:H40)))</f>
        <v/>
      </c>
      <c r="J40" s="6"/>
      <c r="K40" s="6"/>
      <c r="L40" s="18" t="e">
        <f>IF(#REF!="","",+I40+J40+K40)</f>
        <v>#REF!</v>
      </c>
      <c r="M40" s="12"/>
      <c r="N40" s="12"/>
      <c r="O40" s="12"/>
      <c r="P40" s="12"/>
      <c r="Q40" s="12"/>
      <c r="R40" s="12"/>
      <c r="S40" s="12"/>
    </row>
    <row r="41" spans="1:19" ht="12" customHeight="1" x14ac:dyDescent="0.2">
      <c r="A41" s="10">
        <f>IF('1-4'!A39&lt;&gt;"", '1-4'!A39, "")</f>
        <v>34</v>
      </c>
      <c r="B41" s="136" t="str">
        <f>IF('1-4'!A39&lt;&gt;"", '1-4'!C39, "")</f>
        <v>เด็กชายรชต พัฒนสิน</v>
      </c>
      <c r="C41" s="11"/>
      <c r="D41" s="11"/>
      <c r="E41" s="11"/>
      <c r="F41" s="11"/>
      <c r="G41" s="11"/>
      <c r="H41" s="11"/>
      <c r="I41" s="107" t="str">
        <f>IF('1-4'!$A41="","", IF(COUNT(C41:H41)=0,"", SUM(C41:H41)))</f>
        <v/>
      </c>
      <c r="J41" s="6"/>
      <c r="K41" s="6"/>
      <c r="L41" s="18" t="e">
        <f>IF(#REF!="","",+I41+J41+K41)</f>
        <v>#REF!</v>
      </c>
      <c r="M41" s="12"/>
      <c r="N41" s="12"/>
      <c r="O41" s="12"/>
      <c r="P41" s="12"/>
      <c r="Q41" s="12"/>
      <c r="R41" s="12"/>
      <c r="S41" s="12"/>
    </row>
    <row r="42" spans="1:19" ht="12" customHeight="1" x14ac:dyDescent="0.2">
      <c r="A42" s="10">
        <f>IF('1-4'!A40&lt;&gt;"", '1-4'!A40, "")</f>
        <v>35</v>
      </c>
      <c r="B42" s="136" t="str">
        <f>IF('1-4'!A40&lt;&gt;"", '1-4'!C40, "")</f>
        <v>เด็กชายรณกร นามสกุลดี</v>
      </c>
      <c r="C42" s="11"/>
      <c r="D42" s="11"/>
      <c r="E42" s="11"/>
      <c r="F42" s="11"/>
      <c r="G42" s="11"/>
      <c r="H42" s="11"/>
      <c r="I42" s="107" t="str">
        <f>IF('1-4'!$A42="","", IF(COUNT(C42:H42)=0,"", SUM(C42:H42)))</f>
        <v/>
      </c>
      <c r="J42" s="6"/>
      <c r="K42" s="6"/>
      <c r="L42" s="18" t="e">
        <f>IF(#REF!="","",+I42+J42+K42)</f>
        <v>#REF!</v>
      </c>
      <c r="M42" s="12"/>
      <c r="N42" s="12"/>
      <c r="O42" s="12"/>
      <c r="P42" s="12"/>
      <c r="Q42" s="12"/>
      <c r="R42" s="12"/>
      <c r="S42" s="12"/>
    </row>
    <row r="43" spans="1:19" ht="12" customHeight="1" x14ac:dyDescent="0.2">
      <c r="A43" s="10">
        <f>IF('1-4'!A41&lt;&gt;"", '1-4'!A41, "")</f>
        <v>36</v>
      </c>
      <c r="B43" s="136" t="str">
        <f>IF('1-4'!A41&lt;&gt;"", '1-4'!C41, "")</f>
        <v>เด็กชายวรวุฒิ สดใส</v>
      </c>
      <c r="C43" s="11"/>
      <c r="D43" s="11"/>
      <c r="E43" s="11"/>
      <c r="F43" s="11"/>
      <c r="G43" s="11"/>
      <c r="H43" s="11"/>
      <c r="I43" s="107" t="str">
        <f>IF('1-4'!$A43="","", IF(COUNT(C43:H43)=0,"", SUM(C43:H43)))</f>
        <v/>
      </c>
      <c r="J43" s="6"/>
      <c r="K43" s="6"/>
      <c r="L43" s="18" t="e">
        <f>IF(#REF!="","",+I43+J43+K43)</f>
        <v>#REF!</v>
      </c>
      <c r="M43" s="12"/>
      <c r="N43" s="12"/>
      <c r="O43" s="12"/>
      <c r="P43" s="12"/>
      <c r="Q43" s="12"/>
      <c r="R43" s="12"/>
      <c r="S43" s="12"/>
    </row>
    <row r="44" spans="1:19" ht="12" customHeight="1" x14ac:dyDescent="0.2">
      <c r="A44" s="10">
        <f>IF('1-4'!A42&lt;&gt;"", '1-4'!A42, "")</f>
        <v>37</v>
      </c>
      <c r="B44" s="136" t="str">
        <f>IF('1-4'!A42&lt;&gt;"", '1-4'!C42, "")</f>
        <v>เด็กชายวัชระ วิเชียร</v>
      </c>
      <c r="C44" s="11"/>
      <c r="D44" s="11"/>
      <c r="E44" s="11"/>
      <c r="F44" s="11"/>
      <c r="G44" s="11"/>
      <c r="H44" s="11"/>
      <c r="I44" s="107" t="str">
        <f>IF('1-4'!$A44="","", IF(COUNT(C44:H44)=0,"", SUM(C44:H44)))</f>
        <v/>
      </c>
      <c r="J44" s="6"/>
      <c r="K44" s="6"/>
      <c r="L44" s="18" t="e">
        <f>IF(#REF!="","",+I44+J44+K44)</f>
        <v>#REF!</v>
      </c>
      <c r="M44" s="12"/>
      <c r="N44" s="12"/>
      <c r="O44" s="12"/>
      <c r="P44" s="12"/>
      <c r="Q44" s="12"/>
      <c r="R44" s="12"/>
      <c r="S44" s="12"/>
    </row>
    <row r="45" spans="1:19" ht="12" customHeight="1" x14ac:dyDescent="0.2">
      <c r="A45" s="10">
        <f>IF('1-4'!A43&lt;&gt;"", '1-4'!A43, "")</f>
        <v>38</v>
      </c>
      <c r="B45" s="136" t="str">
        <f>IF('1-4'!A43&lt;&gt;"", '1-4'!C43, "")</f>
        <v>เด็กชายวิทวัส พรหมเดช</v>
      </c>
      <c r="C45" s="11"/>
      <c r="D45" s="11"/>
      <c r="E45" s="11"/>
      <c r="F45" s="11"/>
      <c r="G45" s="11"/>
      <c r="H45" s="11"/>
      <c r="I45" s="107" t="str">
        <f>IF('1-4'!$A45="","", IF(COUNT(C45:H45)=0,"", SUM(C45:H45)))</f>
        <v/>
      </c>
      <c r="J45" s="6"/>
      <c r="K45" s="6"/>
      <c r="L45" s="18" t="e">
        <f>IF(#REF!="","",+I45+J45+K45)</f>
        <v>#REF!</v>
      </c>
      <c r="M45" s="12"/>
      <c r="N45" s="12"/>
      <c r="O45" s="12"/>
      <c r="P45" s="12"/>
      <c r="Q45" s="12"/>
      <c r="R45" s="12"/>
      <c r="S45" s="12"/>
    </row>
    <row r="46" spans="1:19" ht="12" customHeight="1" x14ac:dyDescent="0.2">
      <c r="A46" s="10">
        <f>IF('1-4'!A44&lt;&gt;"", '1-4'!A44, "")</f>
        <v>39</v>
      </c>
      <c r="B46" s="136" t="str">
        <f>IF('1-4'!A44&lt;&gt;"", '1-4'!C44, "")</f>
        <v>เด็กชายวีรภัทร จิตต์มั่นคง</v>
      </c>
      <c r="C46" s="11"/>
      <c r="D46" s="11"/>
      <c r="E46" s="11"/>
      <c r="F46" s="11"/>
      <c r="G46" s="11"/>
      <c r="H46" s="11"/>
      <c r="I46" s="107" t="str">
        <f>IF('1-4'!$A46="","", IF(COUNT(C46:H46)=0,"", SUM(C46:H46)))</f>
        <v/>
      </c>
      <c r="J46" s="6"/>
      <c r="K46" s="6"/>
      <c r="L46" s="18" t="e">
        <f>IF(#REF!="","",+I46+J46+K46)</f>
        <v>#REF!</v>
      </c>
      <c r="M46" s="12"/>
      <c r="N46" s="12"/>
      <c r="O46" s="12"/>
      <c r="P46" s="12"/>
      <c r="Q46" s="12"/>
      <c r="R46" s="12"/>
      <c r="S46" s="12"/>
    </row>
    <row r="47" spans="1:19" ht="12" customHeight="1" x14ac:dyDescent="0.2">
      <c r="A47" s="10">
        <f>IF('1-4'!A45&lt;&gt;"", '1-4'!A45, "")</f>
        <v>40</v>
      </c>
      <c r="B47" s="136" t="str">
        <f>IF('1-4'!A45&lt;&gt;"", '1-4'!C45, "")</f>
        <v>เด็กชายศุภณัฐ ขยันหา</v>
      </c>
      <c r="C47" s="11"/>
      <c r="D47" s="11"/>
      <c r="E47" s="11"/>
      <c r="F47" s="11"/>
      <c r="G47" s="11"/>
      <c r="H47" s="11"/>
      <c r="I47" s="107" t="str">
        <f>IF('1-4'!$A47="","", IF(COUNT(C47:H47)=0,"", SUM(C47:H47)))</f>
        <v/>
      </c>
      <c r="J47" s="6"/>
      <c r="K47" s="6"/>
      <c r="L47" s="18" t="e">
        <f>IF(#REF!="","",+I47+J47+K47)</f>
        <v>#REF!</v>
      </c>
      <c r="M47" s="12"/>
      <c r="N47" s="12"/>
      <c r="O47" s="12"/>
      <c r="P47" s="12"/>
      <c r="Q47" s="12"/>
      <c r="R47" s="12"/>
      <c r="S47" s="12"/>
    </row>
    <row r="48" spans="1:19" ht="12" customHeight="1" x14ac:dyDescent="0.2">
      <c r="A48" s="10">
        <f>IF('1-4'!A46&lt;&gt;"", '1-4'!A46, "")</f>
        <v>41</v>
      </c>
      <c r="B48" s="136" t="str">
        <f>IF('1-4'!A46&lt;&gt;"", '1-4'!C46, "")</f>
        <v>เด็กชายสิทธิโชค ยิ้มสู้</v>
      </c>
      <c r="C48" s="11"/>
      <c r="D48" s="11"/>
      <c r="E48" s="11"/>
      <c r="F48" s="11"/>
      <c r="G48" s="11"/>
      <c r="H48" s="11"/>
      <c r="I48" s="107" t="str">
        <f>IF('1-4'!$A48="","", IF(COUNT(C48:H48)=0,"", SUM(C48:H48)))</f>
        <v/>
      </c>
      <c r="J48" s="6"/>
      <c r="K48" s="6"/>
      <c r="L48" s="18" t="e">
        <f>IF(#REF!="","",+I48+J48+K48)</f>
        <v>#REF!</v>
      </c>
      <c r="M48" s="12"/>
      <c r="N48" s="12"/>
      <c r="O48" s="12"/>
      <c r="P48" s="12"/>
      <c r="Q48" s="12"/>
      <c r="R48" s="12"/>
      <c r="S48" s="12"/>
    </row>
    <row r="49" spans="1:19" ht="12" customHeight="1" x14ac:dyDescent="0.2">
      <c r="A49" s="10">
        <f>IF('1-4'!A47&lt;&gt;"", '1-4'!A47, "")</f>
        <v>42</v>
      </c>
      <c r="B49" s="136" t="str">
        <f>IF('1-4'!A47&lt;&gt;"", '1-4'!C47, "")</f>
        <v>เด็กชายสรวิชญ์ เก่งกล้า</v>
      </c>
      <c r="C49" s="11"/>
      <c r="D49" s="11"/>
      <c r="E49" s="11"/>
      <c r="F49" s="11"/>
      <c r="G49" s="11"/>
      <c r="H49" s="11"/>
      <c r="I49" s="107" t="str">
        <f>IF('1-4'!$A49="","", IF(COUNT(C49:H49)=0,"", SUM(C49:H49)))</f>
        <v/>
      </c>
      <c r="J49" s="6"/>
      <c r="K49" s="6"/>
      <c r="L49" s="18" t="e">
        <f>IF(#REF!="","",+I49+J49+K49)</f>
        <v>#REF!</v>
      </c>
      <c r="M49" s="12"/>
      <c r="N49" s="12"/>
      <c r="O49" s="12"/>
      <c r="P49" s="12"/>
      <c r="Q49" s="12"/>
      <c r="R49" s="12"/>
      <c r="S49" s="12"/>
    </row>
    <row r="50" spans="1:19" ht="12" customHeight="1" x14ac:dyDescent="0.2">
      <c r="A50" s="10">
        <f>IF('1-4'!A48&lt;&gt;"", '1-4'!A48, "")</f>
        <v>43</v>
      </c>
      <c r="B50" s="136" t="str">
        <f>IF('1-4'!A48&lt;&gt;"", '1-4'!C48, "")</f>
        <v>เด็กชายอนันต์ ทรงพลัง</v>
      </c>
      <c r="C50" s="11"/>
      <c r="D50" s="11"/>
      <c r="E50" s="11"/>
      <c r="F50" s="11"/>
      <c r="G50" s="11"/>
      <c r="H50" s="11"/>
      <c r="I50" s="107" t="str">
        <f>IF('1-4'!$A50="","", IF(COUNT(C50:H50)=0,"", SUM(C50:H50)))</f>
        <v/>
      </c>
      <c r="J50" s="6"/>
      <c r="K50" s="6"/>
      <c r="L50" s="18" t="e">
        <f>IF(#REF!="","",+I50+J50+K50)</f>
        <v>#REF!</v>
      </c>
      <c r="M50" s="12"/>
      <c r="N50" s="12"/>
      <c r="O50" s="12"/>
      <c r="P50" s="12"/>
      <c r="Q50" s="12"/>
      <c r="R50" s="12"/>
      <c r="S50" s="12"/>
    </row>
    <row r="51" spans="1:19" ht="12" customHeight="1" x14ac:dyDescent="0.2">
      <c r="A51" s="10">
        <f>IF('1-4'!A49&lt;&gt;"", '1-4'!A49, "")</f>
        <v>44</v>
      </c>
      <c r="B51" s="136" t="str">
        <f>IF('1-4'!A49&lt;&gt;"", '1-4'!C49, "")</f>
        <v>เด็กชายอภิวัฒน์ แสนสุข</v>
      </c>
      <c r="C51" s="11"/>
      <c r="D51" s="11"/>
      <c r="E51" s="11"/>
      <c r="F51" s="11"/>
      <c r="G51" s="11"/>
      <c r="H51" s="11"/>
      <c r="I51" s="107" t="str">
        <f>IF('1-4'!$A51="","", IF(COUNT(C51:H51)=0,"", SUM(C51:H51)))</f>
        <v/>
      </c>
      <c r="J51" s="6"/>
      <c r="K51" s="6"/>
      <c r="L51" s="18" t="e">
        <f>IF(#REF!="","",+I51+J51+K51)</f>
        <v>#REF!</v>
      </c>
      <c r="M51" s="12"/>
      <c r="N51" s="12"/>
      <c r="O51" s="12"/>
      <c r="P51" s="12"/>
      <c r="Q51" s="12"/>
      <c r="R51" s="12"/>
      <c r="S51" s="12"/>
    </row>
    <row r="52" spans="1:19" ht="12" customHeight="1" x14ac:dyDescent="0.2">
      <c r="A52" s="10">
        <f>IF('1-4'!A50&lt;&gt;"", '1-4'!A50, "")</f>
        <v>45</v>
      </c>
      <c r="B52" s="136" t="str">
        <f>IF('1-4'!A50&lt;&gt;"", '1-4'!C50, "")</f>
        <v>เด็กชายอัครพล บุญประคอง</v>
      </c>
      <c r="C52" s="11"/>
      <c r="D52" s="11"/>
      <c r="E52" s="11"/>
      <c r="F52" s="11"/>
      <c r="G52" s="11"/>
      <c r="H52" s="11"/>
      <c r="I52" s="107" t="str">
        <f>IF('1-4'!$A52="","", IF(COUNT(C52:H52)=0,"", SUM(C52:H52)))</f>
        <v/>
      </c>
      <c r="J52" s="6"/>
      <c r="K52" s="6"/>
      <c r="L52" s="18" t="e">
        <f>IF(#REF!="","",+I52+J52+K52)</f>
        <v>#REF!</v>
      </c>
      <c r="M52" s="12"/>
      <c r="N52" s="12"/>
      <c r="O52" s="12"/>
      <c r="P52" s="12"/>
      <c r="Q52" s="12"/>
      <c r="R52" s="12"/>
      <c r="S52" s="12"/>
    </row>
    <row r="53" spans="1:19" ht="8.1" customHeight="1" x14ac:dyDescent="0.2">
      <c r="A53" s="12"/>
      <c r="B53" s="131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</row>
    <row r="54" spans="1:19" x14ac:dyDescent="0.2">
      <c r="A54" s="12"/>
      <c r="B54" s="131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</row>
    <row r="55" spans="1:19" x14ac:dyDescent="0.2">
      <c r="A55" s="12"/>
      <c r="B55" s="131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</row>
    <row r="56" spans="1:19" x14ac:dyDescent="0.2">
      <c r="A56" s="12"/>
      <c r="B56" s="131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</row>
    <row r="57" spans="1:19" x14ac:dyDescent="0.2">
      <c r="A57" s="12"/>
      <c r="B57" s="131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</row>
    <row r="58" spans="1:19" x14ac:dyDescent="0.2">
      <c r="A58" s="12"/>
      <c r="B58" s="131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</row>
    <row r="59" spans="1:19" x14ac:dyDescent="0.2">
      <c r="A59" s="12"/>
      <c r="B59" s="131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</row>
    <row r="60" spans="1:19" x14ac:dyDescent="0.2">
      <c r="A60" s="12"/>
      <c r="B60" s="131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</row>
    <row r="61" spans="1:19" x14ac:dyDescent="0.2">
      <c r="A61" s="12"/>
      <c r="B61" s="131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</row>
    <row r="62" spans="1:19" x14ac:dyDescent="0.2">
      <c r="A62" s="12"/>
      <c r="B62" s="131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</row>
    <row r="63" spans="1:19" x14ac:dyDescent="0.2">
      <c r="A63" s="12"/>
      <c r="B63" s="131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</row>
    <row r="64" spans="1:19" x14ac:dyDescent="0.2">
      <c r="A64" s="12"/>
      <c r="B64" s="131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</row>
    <row r="65" spans="1:19" x14ac:dyDescent="0.2">
      <c r="A65" s="12"/>
      <c r="B65" s="131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</row>
    <row r="66" spans="1:19" x14ac:dyDescent="0.2">
      <c r="A66" s="12"/>
      <c r="B66" s="131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</row>
    <row r="67" spans="1:19" x14ac:dyDescent="0.2">
      <c r="A67" s="12"/>
      <c r="B67" s="131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</row>
    <row r="68" spans="1:19" x14ac:dyDescent="0.2">
      <c r="A68" s="12"/>
      <c r="B68" s="131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</row>
    <row r="69" spans="1:19" x14ac:dyDescent="0.2">
      <c r="A69" s="12"/>
      <c r="B69" s="131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</row>
    <row r="70" spans="1:19" x14ac:dyDescent="0.2">
      <c r="A70" s="12"/>
      <c r="B70" s="131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</row>
    <row r="71" spans="1:19" x14ac:dyDescent="0.2">
      <c r="A71" s="12"/>
      <c r="B71" s="131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</row>
    <row r="72" spans="1:19" x14ac:dyDescent="0.2">
      <c r="A72" s="12"/>
      <c r="B72" s="131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</row>
    <row r="73" spans="1:19" x14ac:dyDescent="0.2">
      <c r="A73" s="12"/>
      <c r="B73" s="131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</row>
    <row r="74" spans="1:19" x14ac:dyDescent="0.2">
      <c r="A74" s="12"/>
      <c r="B74" s="131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</row>
    <row r="75" spans="1:19" x14ac:dyDescent="0.2">
      <c r="A75" s="12"/>
      <c r="B75" s="131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</row>
    <row r="76" spans="1:19" x14ac:dyDescent="0.2">
      <c r="A76" s="12"/>
      <c r="B76" s="131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</row>
    <row r="77" spans="1:19" x14ac:dyDescent="0.2">
      <c r="A77" s="12"/>
      <c r="B77" s="131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</row>
    <row r="78" spans="1:19" x14ac:dyDescent="0.2">
      <c r="A78" s="12"/>
      <c r="B78" s="131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</row>
    <row r="79" spans="1:19" x14ac:dyDescent="0.2">
      <c r="A79" s="12"/>
      <c r="B79" s="131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</row>
    <row r="80" spans="1:19" x14ac:dyDescent="0.2">
      <c r="A80" s="12"/>
      <c r="B80" s="131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</row>
    <row r="81" spans="1:19" x14ac:dyDescent="0.2">
      <c r="A81" s="12"/>
      <c r="B81" s="131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</row>
    <row r="82" spans="1:19" x14ac:dyDescent="0.2">
      <c r="A82" s="12"/>
      <c r="B82" s="131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</row>
    <row r="83" spans="1:19" x14ac:dyDescent="0.2">
      <c r="A83" s="12"/>
      <c r="B83" s="131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</row>
    <row r="84" spans="1:19" x14ac:dyDescent="0.2">
      <c r="A84" s="12"/>
      <c r="B84" s="131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</row>
    <row r="85" spans="1:19" x14ac:dyDescent="0.2">
      <c r="A85" s="12"/>
      <c r="B85" s="131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</row>
    <row r="86" spans="1:19" x14ac:dyDescent="0.2">
      <c r="A86" s="12"/>
      <c r="B86" s="131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</row>
    <row r="87" spans="1:19" x14ac:dyDescent="0.2">
      <c r="A87" s="12"/>
      <c r="B87" s="131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</row>
    <row r="88" spans="1:19" x14ac:dyDescent="0.2">
      <c r="A88" s="12"/>
      <c r="B88" s="131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</row>
    <row r="89" spans="1:19" x14ac:dyDescent="0.2">
      <c r="A89" s="12"/>
      <c r="B89" s="131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</row>
    <row r="90" spans="1:19" x14ac:dyDescent="0.2">
      <c r="A90" s="12"/>
      <c r="B90" s="131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</row>
    <row r="91" spans="1:19" x14ac:dyDescent="0.2">
      <c r="A91" s="12"/>
      <c r="B91" s="131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</row>
    <row r="92" spans="1:19" x14ac:dyDescent="0.2">
      <c r="A92" s="12"/>
      <c r="B92" s="131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</row>
    <row r="93" spans="1:19" x14ac:dyDescent="0.2">
      <c r="A93" s="12"/>
      <c r="B93" s="131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</row>
    <row r="94" spans="1:19" x14ac:dyDescent="0.2">
      <c r="A94" s="12"/>
      <c r="B94" s="131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</row>
    <row r="95" spans="1:19" x14ac:dyDescent="0.2">
      <c r="A95" s="12"/>
      <c r="B95" s="131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</row>
    <row r="96" spans="1:19" x14ac:dyDescent="0.2">
      <c r="A96" s="12"/>
      <c r="B96" s="131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</row>
    <row r="97" spans="1:19" x14ac:dyDescent="0.2">
      <c r="A97" s="12"/>
      <c r="B97" s="131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</row>
    <row r="98" spans="1:19" x14ac:dyDescent="0.2">
      <c r="A98" s="12"/>
      <c r="B98" s="131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</row>
    <row r="99" spans="1:19" x14ac:dyDescent="0.2">
      <c r="A99" s="12"/>
      <c r="B99" s="131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</row>
    <row r="100" spans="1:19" x14ac:dyDescent="0.2">
      <c r="A100" s="12"/>
      <c r="B100" s="131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</row>
    <row r="101" spans="1:19" x14ac:dyDescent="0.2">
      <c r="A101" s="12"/>
      <c r="B101" s="131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</row>
    <row r="102" spans="1:19" x14ac:dyDescent="0.2">
      <c r="A102" s="12"/>
      <c r="B102" s="131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</row>
    <row r="103" spans="1:19" x14ac:dyDescent="0.2">
      <c r="A103" s="12"/>
      <c r="B103" s="131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</row>
    <row r="104" spans="1:19" x14ac:dyDescent="0.2">
      <c r="A104" s="12"/>
      <c r="B104" s="131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</row>
    <row r="105" spans="1:19" x14ac:dyDescent="0.2">
      <c r="A105" s="12"/>
      <c r="B105" s="131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</row>
    <row r="106" spans="1:19" x14ac:dyDescent="0.2">
      <c r="A106" s="12"/>
      <c r="B106" s="131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</row>
    <row r="107" spans="1:19" x14ac:dyDescent="0.2">
      <c r="A107" s="12"/>
      <c r="B107" s="131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</row>
    <row r="108" spans="1:19" x14ac:dyDescent="0.2">
      <c r="A108" s="12"/>
      <c r="B108" s="131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</row>
    <row r="109" spans="1:19" x14ac:dyDescent="0.2">
      <c r="A109" s="12"/>
      <c r="B109" s="131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</row>
    <row r="110" spans="1:19" x14ac:dyDescent="0.2">
      <c r="A110" s="12"/>
      <c r="B110" s="131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</row>
    <row r="111" spans="1:19" x14ac:dyDescent="0.2">
      <c r="A111" s="12"/>
      <c r="B111" s="131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</row>
    <row r="112" spans="1:19" x14ac:dyDescent="0.2">
      <c r="A112" s="12"/>
      <c r="B112" s="131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</row>
    <row r="113" spans="1:19" x14ac:dyDescent="0.2">
      <c r="A113" s="12"/>
      <c r="B113" s="131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</row>
    <row r="114" spans="1:19" x14ac:dyDescent="0.2">
      <c r="A114" s="12"/>
      <c r="B114" s="131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</row>
    <row r="115" spans="1:19" x14ac:dyDescent="0.2">
      <c r="A115" s="12"/>
      <c r="B115" s="131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</row>
    <row r="116" spans="1:19" x14ac:dyDescent="0.2">
      <c r="A116" s="12"/>
      <c r="B116" s="131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</row>
    <row r="117" spans="1:19" x14ac:dyDescent="0.2">
      <c r="A117" s="12"/>
      <c r="B117" s="131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</row>
    <row r="118" spans="1:19" x14ac:dyDescent="0.2">
      <c r="A118" s="12"/>
      <c r="B118" s="131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</row>
    <row r="119" spans="1:19" x14ac:dyDescent="0.2">
      <c r="A119" s="12"/>
      <c r="B119" s="131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</row>
    <row r="120" spans="1:19" x14ac:dyDescent="0.2">
      <c r="A120" s="12"/>
      <c r="B120" s="131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</row>
    <row r="121" spans="1:19" x14ac:dyDescent="0.2">
      <c r="A121" s="12"/>
      <c r="B121" s="131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</row>
    <row r="122" spans="1:19" x14ac:dyDescent="0.2">
      <c r="A122" s="12"/>
      <c r="B122" s="131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</row>
    <row r="123" spans="1:19" x14ac:dyDescent="0.2">
      <c r="A123" s="12"/>
      <c r="B123" s="131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</row>
    <row r="124" spans="1:19" x14ac:dyDescent="0.2">
      <c r="A124" s="12"/>
      <c r="B124" s="131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</row>
    <row r="125" spans="1:19" x14ac:dyDescent="0.2">
      <c r="A125" s="12"/>
      <c r="B125" s="131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</row>
    <row r="126" spans="1:19" x14ac:dyDescent="0.2">
      <c r="A126" s="12"/>
      <c r="B126" s="131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</row>
    <row r="127" spans="1:19" x14ac:dyDescent="0.2">
      <c r="A127" s="12"/>
      <c r="B127" s="131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</row>
    <row r="128" spans="1:19" x14ac:dyDescent="0.2">
      <c r="A128" s="12"/>
      <c r="B128" s="131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</row>
    <row r="129" spans="1:19" x14ac:dyDescent="0.2">
      <c r="A129" s="12"/>
      <c r="B129" s="131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</row>
    <row r="130" spans="1:19" x14ac:dyDescent="0.2">
      <c r="A130" s="12"/>
      <c r="B130" s="131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</row>
    <row r="131" spans="1:19" x14ac:dyDescent="0.2">
      <c r="A131" s="12"/>
      <c r="B131" s="131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</row>
    <row r="132" spans="1:19" x14ac:dyDescent="0.2">
      <c r="A132" s="12"/>
      <c r="B132" s="131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</row>
    <row r="133" spans="1:19" x14ac:dyDescent="0.2">
      <c r="A133" s="12"/>
      <c r="B133" s="131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</row>
    <row r="134" spans="1:19" x14ac:dyDescent="0.2">
      <c r="A134" s="12"/>
      <c r="B134" s="131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</row>
    <row r="135" spans="1:19" x14ac:dyDescent="0.2">
      <c r="A135" s="12"/>
      <c r="B135" s="131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</row>
    <row r="136" spans="1:19" x14ac:dyDescent="0.2">
      <c r="A136" s="12"/>
      <c r="B136" s="131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</row>
    <row r="137" spans="1:19" x14ac:dyDescent="0.2">
      <c r="A137" s="12"/>
      <c r="B137" s="131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</row>
    <row r="138" spans="1:19" x14ac:dyDescent="0.2">
      <c r="A138" s="12"/>
      <c r="B138" s="131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</row>
    <row r="139" spans="1:19" x14ac:dyDescent="0.2">
      <c r="A139" s="12"/>
      <c r="B139" s="131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</row>
    <row r="140" spans="1:19" x14ac:dyDescent="0.2">
      <c r="A140" s="12"/>
      <c r="B140" s="131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</row>
    <row r="141" spans="1:19" x14ac:dyDescent="0.2">
      <c r="A141" s="12"/>
      <c r="B141" s="131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</row>
    <row r="142" spans="1:19" x14ac:dyDescent="0.2">
      <c r="A142" s="12"/>
      <c r="B142" s="131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</row>
    <row r="143" spans="1:19" x14ac:dyDescent="0.2">
      <c r="A143" s="12"/>
      <c r="B143" s="131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</row>
    <row r="144" spans="1:19" x14ac:dyDescent="0.2">
      <c r="A144" s="12"/>
      <c r="B144" s="131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</row>
    <row r="145" spans="1:19" x14ac:dyDescent="0.2">
      <c r="A145" s="12"/>
      <c r="B145" s="131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</row>
    <row r="146" spans="1:19" x14ac:dyDescent="0.2">
      <c r="A146" s="12"/>
      <c r="B146" s="131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</row>
    <row r="147" spans="1:19" x14ac:dyDescent="0.2">
      <c r="A147" s="12"/>
      <c r="B147" s="131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</row>
    <row r="148" spans="1:19" x14ac:dyDescent="0.2">
      <c r="A148" s="12"/>
      <c r="B148" s="131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</row>
    <row r="149" spans="1:19" x14ac:dyDescent="0.2">
      <c r="A149" s="12"/>
      <c r="B149" s="131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</row>
    <row r="150" spans="1:19" x14ac:dyDescent="0.2">
      <c r="A150" s="12"/>
      <c r="B150" s="131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</row>
    <row r="151" spans="1:19" x14ac:dyDescent="0.2">
      <c r="A151" s="12"/>
      <c r="B151" s="131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</row>
    <row r="152" spans="1:19" x14ac:dyDescent="0.2">
      <c r="A152" s="12"/>
      <c r="B152" s="131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</row>
    <row r="153" spans="1:19" x14ac:dyDescent="0.2">
      <c r="A153" s="12"/>
      <c r="B153" s="131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</row>
    <row r="154" spans="1:19" x14ac:dyDescent="0.2">
      <c r="A154" s="12"/>
      <c r="B154" s="131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</row>
    <row r="155" spans="1:19" x14ac:dyDescent="0.2">
      <c r="A155" s="12"/>
      <c r="B155" s="131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</row>
    <row r="156" spans="1:19" x14ac:dyDescent="0.2">
      <c r="A156" s="12"/>
      <c r="B156" s="131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</row>
    <row r="157" spans="1:19" x14ac:dyDescent="0.2">
      <c r="A157" s="12"/>
      <c r="B157" s="131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</row>
    <row r="158" spans="1:19" x14ac:dyDescent="0.2">
      <c r="A158" s="12"/>
      <c r="B158" s="131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</row>
    <row r="159" spans="1:19" x14ac:dyDescent="0.2">
      <c r="A159" s="12"/>
      <c r="B159" s="131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</row>
    <row r="160" spans="1:19" x14ac:dyDescent="0.2">
      <c r="A160" s="12"/>
      <c r="B160" s="131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</row>
    <row r="161" spans="1:19" x14ac:dyDescent="0.2">
      <c r="A161" s="12"/>
      <c r="B161" s="131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</row>
    <row r="162" spans="1:19" x14ac:dyDescent="0.2">
      <c r="A162" s="12"/>
      <c r="B162" s="131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</row>
    <row r="163" spans="1:19" x14ac:dyDescent="0.2">
      <c r="A163" s="12"/>
      <c r="B163" s="131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</row>
    <row r="164" spans="1:19" x14ac:dyDescent="0.2">
      <c r="A164" s="12"/>
      <c r="B164" s="131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</row>
    <row r="165" spans="1:19" x14ac:dyDescent="0.2">
      <c r="A165" s="12"/>
      <c r="B165" s="131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</row>
    <row r="166" spans="1:19" x14ac:dyDescent="0.2">
      <c r="A166" s="12"/>
      <c r="B166" s="131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</row>
  </sheetData>
  <sheetProtection algorithmName="SHA-512" hashValue="3MjaNzF/9YswY5bgz0cb39H15gYlTT2Ffovt3z/7Bbd9engnXGpW+YVzT+0uCYodmImbdTP9jwSFkZBpyATWNw==" saltValue="j9mR2ZOmZ7Ah5WXgrQgpzQ==" spinCount="100000" sheet="1" objects="1" scenarios="1"/>
  <mergeCells count="7">
    <mergeCell ref="A1:L1"/>
    <mergeCell ref="K3:K7"/>
    <mergeCell ref="L3:L7"/>
    <mergeCell ref="J3:J7"/>
    <mergeCell ref="A3:A7"/>
    <mergeCell ref="A2:L2"/>
    <mergeCell ref="I3:I7"/>
  </mergeCells>
  <pageMargins left="0.7" right="0.7" top="0.75" bottom="0.75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C4489-01DE-4762-80F9-81BD870F1CCE}">
  <sheetPr codeName="Sheet8"/>
  <dimension ref="A1:U166"/>
  <sheetViews>
    <sheetView tabSelected="1" zoomScale="120" zoomScaleNormal="120" workbookViewId="0">
      <selection activeCell="AF54" sqref="AF54"/>
    </sheetView>
  </sheetViews>
  <sheetFormatPr defaultColWidth="8.625" defaultRowHeight="18.75" x14ac:dyDescent="0.2"/>
  <cols>
    <col min="1" max="1" width="4.875" style="17" customWidth="1"/>
    <col min="2" max="2" width="19.125" style="132" customWidth="1"/>
    <col min="3" max="8" width="5.125" style="17" customWidth="1"/>
    <col min="9" max="9" width="4.125" style="17" customWidth="1"/>
    <col min="10" max="11" width="4.125" style="139" customWidth="1"/>
    <col min="12" max="12" width="4.125" style="27" customWidth="1"/>
    <col min="13" max="14" width="4.125" style="17" customWidth="1"/>
    <col min="15" max="15" width="3.25" style="17" customWidth="1"/>
    <col min="16" max="18" width="1.75" style="17" customWidth="1"/>
    <col min="19" max="16384" width="8.625" style="17"/>
  </cols>
  <sheetData>
    <row r="1" spans="1:21" s="16" customFormat="1" ht="21.75" customHeight="1" x14ac:dyDescent="0.2">
      <c r="A1" s="144" t="s">
        <v>179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6"/>
      <c r="O1" s="15"/>
    </row>
    <row r="2" spans="1:21" s="16" customFormat="1" ht="18.75" customHeight="1" x14ac:dyDescent="0.2">
      <c r="A2" s="144" t="s">
        <v>175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6"/>
    </row>
    <row r="3" spans="1:21" s="16" customFormat="1" ht="18.75" customHeight="1" x14ac:dyDescent="0.2">
      <c r="A3" s="153" t="s">
        <v>29</v>
      </c>
      <c r="B3" s="137" t="s">
        <v>56</v>
      </c>
      <c r="C3" s="134">
        <v>1</v>
      </c>
      <c r="D3" s="134">
        <v>2</v>
      </c>
      <c r="E3" s="134">
        <v>3</v>
      </c>
      <c r="F3" s="134">
        <v>4</v>
      </c>
      <c r="G3" s="134">
        <v>5</v>
      </c>
      <c r="H3" s="134">
        <v>6</v>
      </c>
      <c r="I3" s="220" t="s">
        <v>79</v>
      </c>
      <c r="J3" s="222" t="s">
        <v>176</v>
      </c>
      <c r="K3" s="226" t="s">
        <v>177</v>
      </c>
      <c r="L3" s="223" t="s">
        <v>61</v>
      </c>
      <c r="M3" s="225" t="s">
        <v>64</v>
      </c>
      <c r="N3" s="149" t="s">
        <v>63</v>
      </c>
    </row>
    <row r="4" spans="1:21" s="16" customFormat="1" ht="18.75" customHeight="1" x14ac:dyDescent="0.2">
      <c r="A4" s="153"/>
      <c r="B4" s="138" t="s">
        <v>168</v>
      </c>
      <c r="C4" s="106" t="s">
        <v>171</v>
      </c>
      <c r="D4" s="106"/>
      <c r="E4" s="106"/>
      <c r="F4" s="106"/>
      <c r="G4" s="106"/>
      <c r="H4" s="106"/>
      <c r="I4" s="220"/>
      <c r="J4" s="222"/>
      <c r="K4" s="222"/>
      <c r="L4" s="223"/>
      <c r="M4" s="147"/>
      <c r="N4" s="149"/>
    </row>
    <row r="5" spans="1:21" s="16" customFormat="1" ht="18.75" customHeight="1" x14ac:dyDescent="0.2">
      <c r="A5" s="153"/>
      <c r="B5" s="138" t="s">
        <v>169</v>
      </c>
      <c r="C5" s="106" t="s">
        <v>172</v>
      </c>
      <c r="D5" s="106"/>
      <c r="E5" s="106"/>
      <c r="F5" s="106"/>
      <c r="G5" s="106"/>
      <c r="H5" s="106"/>
      <c r="I5" s="220"/>
      <c r="J5" s="222"/>
      <c r="K5" s="222"/>
      <c r="L5" s="223"/>
      <c r="M5" s="147"/>
      <c r="N5" s="149"/>
    </row>
    <row r="6" spans="1:21" s="16" customFormat="1" ht="18.75" customHeight="1" x14ac:dyDescent="0.2">
      <c r="A6" s="153"/>
      <c r="B6" s="138" t="s">
        <v>170</v>
      </c>
      <c r="C6" s="133">
        <v>30</v>
      </c>
      <c r="D6" s="133"/>
      <c r="E6" s="133"/>
      <c r="F6" s="133"/>
      <c r="G6" s="133"/>
      <c r="H6" s="133"/>
      <c r="I6" s="220"/>
      <c r="J6" s="222"/>
      <c r="K6" s="222"/>
      <c r="L6" s="223"/>
      <c r="M6" s="147"/>
      <c r="N6" s="149"/>
    </row>
    <row r="7" spans="1:21" s="16" customFormat="1" ht="18.75" customHeight="1" x14ac:dyDescent="0.2">
      <c r="A7" s="154"/>
      <c r="B7" s="135" t="s">
        <v>170</v>
      </c>
      <c r="C7" s="106" t="s">
        <v>173</v>
      </c>
      <c r="D7" s="106" t="s">
        <v>173</v>
      </c>
      <c r="E7" s="106" t="s">
        <v>173</v>
      </c>
      <c r="F7" s="106" t="s">
        <v>173</v>
      </c>
      <c r="G7" s="106" t="s">
        <v>173</v>
      </c>
      <c r="H7" s="106" t="s">
        <v>173</v>
      </c>
      <c r="I7" s="221"/>
      <c r="J7" s="222"/>
      <c r="K7" s="227"/>
      <c r="L7" s="224"/>
      <c r="M7" s="148"/>
      <c r="N7" s="150"/>
    </row>
    <row r="8" spans="1:21" ht="12" customHeight="1" x14ac:dyDescent="0.2">
      <c r="A8" s="10">
        <f>IF('1-4'!A6&lt;&gt;"", '1-4'!A6, "")</f>
        <v>1</v>
      </c>
      <c r="B8" s="136" t="str">
        <f>IF('1-4'!A6&lt;&gt;"", '1-4'!C6, "")</f>
        <v>เด็กชายกฤษฎา มั่งคั่ง</v>
      </c>
      <c r="C8" s="11">
        <v>20</v>
      </c>
      <c r="D8" s="11">
        <v>20</v>
      </c>
      <c r="E8" s="11"/>
      <c r="F8" s="11"/>
      <c r="G8" s="11"/>
      <c r="H8" s="11"/>
      <c r="I8" s="140">
        <f>IF('1-4'!$A8="","",IF(COUNT(C8:H8)=0,"",SUM(C8:H8)))</f>
        <v>40</v>
      </c>
      <c r="J8" s="142">
        <f>IF('1-4'!$A8="","", IF(SUM(KPA_A!I8:J8, KPA_B!I8)=0,"", SUM(KPA_A!I8:J8, KPA_B!I8)))</f>
        <v>100</v>
      </c>
      <c r="K8" s="141">
        <v>20</v>
      </c>
      <c r="L8" s="55">
        <f>IF('1-4'!$A8="","", IF(SUM(J8:K8)=0,"", SUM(J8:K8)))</f>
        <v>120</v>
      </c>
      <c r="M8" s="6" cm="1">
        <f t="array" ref="M8">IF('1-4'!$A8="","",_xlfn.IFS(สรุปบันทึกเวลาเรียนรายวิชา!I8="มส","มส", AC8="ร","ร", L8="","", L8&gt;=80,4, L8&gt;=75,3.5, L8&gt;=70,3, L8&gt;=65,2.5, L8&gt;=60,2, L8&gt;=55,1.5, L8&gt;=50,1, L8&gt;=0,0))</f>
        <v>4</v>
      </c>
      <c r="N8" s="18"/>
      <c r="O8" s="12"/>
      <c r="P8" s="12"/>
      <c r="Q8" s="12"/>
      <c r="R8" s="12"/>
      <c r="S8" s="12"/>
      <c r="T8" s="12"/>
      <c r="U8" s="12"/>
    </row>
    <row r="9" spans="1:21" ht="12" customHeight="1" x14ac:dyDescent="0.2">
      <c r="A9" s="10">
        <f>IF('1-4'!A7&lt;&gt;"", '1-4'!A7, "")</f>
        <v>2</v>
      </c>
      <c r="B9" s="136" t="str">
        <f>IF('1-4'!A7&lt;&gt;"", '1-4'!C7, "")</f>
        <v>เด็กชายกิตติพงษ์ วงศ์สว่าง</v>
      </c>
      <c r="C9" s="11"/>
      <c r="D9" s="11"/>
      <c r="E9" s="11"/>
      <c r="F9" s="11"/>
      <c r="G9" s="11"/>
      <c r="H9" s="11"/>
      <c r="I9" s="140" t="str">
        <f>IF('1-4'!$A9="","",IF(COUNT(C9:H9)=0,"",SUM(C9:H9)))</f>
        <v/>
      </c>
      <c r="J9" s="142" t="str">
        <f>IF('1-4'!$A9="","", IF(SUM(KPA_A!I9:J9, KPA_B!I9)=0,"", SUM(KPA_A!I9:J9, KPA_B!I9)))</f>
        <v/>
      </c>
      <c r="K9" s="141"/>
      <c r="L9" s="55" t="str">
        <f>IF('1-4'!$A9="","", IF(SUM(J9:K9)=0,"", SUM(J9:K9)))</f>
        <v/>
      </c>
      <c r="M9" s="6" t="str" cm="1">
        <f t="array" ref="M9">IF('1-4'!$A9="","",_xlfn.IFS(สรุปบันทึกเวลาเรียนรายวิชา!I9="มส","มส", AC9="ร","ร", L9="","", L9&gt;=80,4, L9&gt;=75,3.5, L9&gt;=70,3, L9&gt;=65,2.5, L9&gt;=60,2, L9&gt;=55,1.5, L9&gt;=50,1, L9&gt;=0,0))</f>
        <v/>
      </c>
      <c r="N9" s="18"/>
      <c r="O9" s="12"/>
      <c r="P9" s="12"/>
      <c r="Q9" s="12"/>
      <c r="R9" s="12"/>
      <c r="S9" s="12"/>
      <c r="T9" s="12"/>
      <c r="U9" s="12"/>
    </row>
    <row r="10" spans="1:21" ht="12" customHeight="1" x14ac:dyDescent="0.2">
      <c r="A10" s="10">
        <f>IF('1-4'!A8&lt;&gt;"", '1-4'!A8, "")</f>
        <v>3</v>
      </c>
      <c r="B10" s="136" t="str">
        <f>IF('1-4'!A8&lt;&gt;"", '1-4'!C8, "")</f>
        <v>เด็กชายโกเมศ รัตนวิจิตร</v>
      </c>
      <c r="C10" s="11"/>
      <c r="D10" s="11"/>
      <c r="E10" s="11"/>
      <c r="F10" s="11"/>
      <c r="G10" s="11"/>
      <c r="H10" s="11"/>
      <c r="I10" s="140" t="str">
        <f>IF('1-4'!$A10="","",IF(COUNT(C10:H10)=0,"",SUM(C10:H10)))</f>
        <v/>
      </c>
      <c r="J10" s="142" t="str">
        <f>IF('1-4'!$A10="","", IF(SUM(KPA_A!I10:J10, KPA_B!I10)=0,"", SUM(KPA_A!I10:J10, KPA_B!I10)))</f>
        <v/>
      </c>
      <c r="K10" s="141"/>
      <c r="L10" s="55" t="str">
        <f>IF('1-4'!$A10="","", IF(SUM(J10:K10)=0,"", SUM(J10:K10)))</f>
        <v/>
      </c>
      <c r="M10" s="6" t="str" cm="1">
        <f t="array" ref="M10">IF('1-4'!$A10="","",_xlfn.IFS(สรุปบันทึกเวลาเรียนรายวิชา!I10="มส","มส", AC10="ร","ร", L10="","", L10&gt;=80,4, L10&gt;=75,3.5, L10&gt;=70,3, L10&gt;=65,2.5, L10&gt;=60,2, L10&gt;=55,1.5, L10&gt;=50,1, L10&gt;=0,0))</f>
        <v/>
      </c>
      <c r="N10" s="18"/>
      <c r="O10" s="12"/>
      <c r="P10" s="12"/>
      <c r="Q10" s="12"/>
      <c r="R10" s="12"/>
      <c r="S10" s="12"/>
      <c r="T10" s="12"/>
      <c r="U10" s="12"/>
    </row>
    <row r="11" spans="1:21" ht="12" customHeight="1" x14ac:dyDescent="0.2">
      <c r="A11" s="10">
        <f>IF('1-4'!A9&lt;&gt;"", '1-4'!A9, "")</f>
        <v>4</v>
      </c>
      <c r="B11" s="136" t="str">
        <f>IF('1-4'!A9&lt;&gt;"", '1-4'!C9, "")</f>
        <v>เด็กชายจิรพัฒน์ เจริญสุข</v>
      </c>
      <c r="C11" s="11"/>
      <c r="D11" s="11"/>
      <c r="E11" s="11"/>
      <c r="F11" s="11"/>
      <c r="G11" s="11"/>
      <c r="H11" s="11"/>
      <c r="I11" s="140" t="str">
        <f>IF('1-4'!$A11="","",IF(COUNT(C11:H11)=0,"",SUM(C11:H11)))</f>
        <v/>
      </c>
      <c r="J11" s="142" t="str">
        <f>IF('1-4'!$A11="","", IF(SUM(KPA_A!I11:J11, KPA_B!I11)=0,"", SUM(KPA_A!I11:J11, KPA_B!I11)))</f>
        <v/>
      </c>
      <c r="K11" s="141"/>
      <c r="L11" s="55" t="str">
        <f>IF('1-4'!$A11="","", IF(SUM(J11:K11)=0,"", SUM(J11:K11)))</f>
        <v/>
      </c>
      <c r="M11" s="6" t="str" cm="1">
        <f t="array" ref="M11">IF('1-4'!$A11="","",_xlfn.IFS(สรุปบันทึกเวลาเรียนรายวิชา!I11="มส","มส", AC11="ร","ร", L11="","", L11&gt;=80,4, L11&gt;=75,3.5, L11&gt;=70,3, L11&gt;=65,2.5, L11&gt;=60,2, L11&gt;=55,1.5, L11&gt;=50,1, L11&gt;=0,0))</f>
        <v/>
      </c>
      <c r="N11" s="18"/>
      <c r="O11" s="12"/>
      <c r="P11" s="12"/>
      <c r="Q11" s="12"/>
      <c r="R11" s="12"/>
      <c r="S11" s="12"/>
      <c r="T11" s="12"/>
      <c r="U11" s="12"/>
    </row>
    <row r="12" spans="1:21" ht="12" customHeight="1" x14ac:dyDescent="0.2">
      <c r="A12" s="10">
        <f>IF('1-4'!A10&lt;&gt;"", '1-4'!A10, "")</f>
        <v>5</v>
      </c>
      <c r="B12" s="136" t="str">
        <f>IF('1-4'!A10&lt;&gt;"", '1-4'!C10, "")</f>
        <v>เด็กชายเจษฎาภรณ์ แสนดี</v>
      </c>
      <c r="C12" s="11"/>
      <c r="D12" s="11"/>
      <c r="E12" s="11"/>
      <c r="F12" s="11"/>
      <c r="G12" s="11"/>
      <c r="H12" s="11"/>
      <c r="I12" s="140" t="str">
        <f>IF('1-4'!$A12="","",IF(COUNT(C12:H12)=0,"",SUM(C12:H12)))</f>
        <v/>
      </c>
      <c r="J12" s="142" t="str">
        <f>IF('1-4'!$A12="","", IF(SUM(KPA_A!I12:J12, KPA_B!I12)=0,"", SUM(KPA_A!I12:J12, KPA_B!I12)))</f>
        <v/>
      </c>
      <c r="K12" s="141"/>
      <c r="L12" s="55" t="str">
        <f>IF('1-4'!$A12="","", IF(SUM(J12:K12)=0,"", SUM(J12:K12)))</f>
        <v/>
      </c>
      <c r="M12" s="6" t="str" cm="1">
        <f t="array" ref="M12">IF('1-4'!$A12="","",_xlfn.IFS(สรุปบันทึกเวลาเรียนรายวิชา!I12="มส","มส", AC12="ร","ร", L12="","", L12&gt;=80,4, L12&gt;=75,3.5, L12&gt;=70,3, L12&gt;=65,2.5, L12&gt;=60,2, L12&gt;=55,1.5, L12&gt;=50,1, L12&gt;=0,0))</f>
        <v/>
      </c>
      <c r="N12" s="18"/>
      <c r="O12" s="12"/>
      <c r="P12" s="12"/>
      <c r="Q12" s="12"/>
      <c r="R12" s="12"/>
      <c r="S12" s="12"/>
      <c r="T12" s="12"/>
      <c r="U12" s="12"/>
    </row>
    <row r="13" spans="1:21" ht="12" customHeight="1" x14ac:dyDescent="0.2">
      <c r="A13" s="10">
        <f>IF('1-4'!A11&lt;&gt;"", '1-4'!A11, "")</f>
        <v>6</v>
      </c>
      <c r="B13" s="136" t="str">
        <f>IF('1-4'!A11&lt;&gt;"", '1-4'!C11, "")</f>
        <v>เด็กชายชยพล นามไพเราะ</v>
      </c>
      <c r="C13" s="11"/>
      <c r="D13" s="11"/>
      <c r="E13" s="11"/>
      <c r="F13" s="11"/>
      <c r="G13" s="11"/>
      <c r="H13" s="11"/>
      <c r="I13" s="140" t="str">
        <f>IF('1-4'!$A13="","",IF(COUNT(C13:H13)=0,"",SUM(C13:H13)))</f>
        <v/>
      </c>
      <c r="J13" s="142" t="str">
        <f>IF('1-4'!$A13="","", IF(SUM(KPA_A!I13:J13, KPA_B!I13)=0,"", SUM(KPA_A!I13:J13, KPA_B!I13)))</f>
        <v/>
      </c>
      <c r="K13" s="141"/>
      <c r="L13" s="55" t="str">
        <f>IF('1-4'!$A13="","", IF(SUM(J13:K13)=0,"", SUM(J13:K13)))</f>
        <v/>
      </c>
      <c r="M13" s="6" t="str" cm="1">
        <f t="array" ref="M13">IF('1-4'!$A13="","",_xlfn.IFS(สรุปบันทึกเวลาเรียนรายวิชา!I13="มส","มส", AC13="ร","ร", L13="","", L13&gt;=80,4, L13&gt;=75,3.5, L13&gt;=70,3, L13&gt;=65,2.5, L13&gt;=60,2, L13&gt;=55,1.5, L13&gt;=50,1, L13&gt;=0,0))</f>
        <v/>
      </c>
      <c r="N13" s="18"/>
      <c r="O13" s="12"/>
      <c r="P13" s="12"/>
      <c r="Q13" s="12"/>
      <c r="R13" s="12"/>
      <c r="S13" s="12"/>
      <c r="T13" s="12"/>
      <c r="U13" s="12"/>
    </row>
    <row r="14" spans="1:21" ht="12" customHeight="1" x14ac:dyDescent="0.2">
      <c r="A14" s="10">
        <f>IF('1-4'!A12&lt;&gt;"", '1-4'!A12, "")</f>
        <v>7</v>
      </c>
      <c r="B14" s="136" t="str">
        <f>IF('1-4'!A12&lt;&gt;"", '1-4'!C12, "")</f>
        <v>เด็กชายชัชวาลย์ สุขเกษม</v>
      </c>
      <c r="C14" s="11"/>
      <c r="D14" s="11"/>
      <c r="E14" s="11"/>
      <c r="F14" s="11"/>
      <c r="G14" s="11"/>
      <c r="H14" s="11"/>
      <c r="I14" s="140" t="str">
        <f>IF('1-4'!$A14="","",IF(COUNT(C14:H14)=0,"",SUM(C14:H14)))</f>
        <v/>
      </c>
      <c r="J14" s="142" t="str">
        <f>IF('1-4'!$A14="","", IF(SUM(KPA_A!I14:J14, KPA_B!I14)=0,"", SUM(KPA_A!I14:J14, KPA_B!I14)))</f>
        <v/>
      </c>
      <c r="K14" s="141"/>
      <c r="L14" s="55" t="str">
        <f>IF('1-4'!$A14="","", IF(SUM(J14:K14)=0,"", SUM(J14:K14)))</f>
        <v/>
      </c>
      <c r="M14" s="6" t="str" cm="1">
        <f t="array" ref="M14">IF('1-4'!$A14="","",_xlfn.IFS(สรุปบันทึกเวลาเรียนรายวิชา!I14="มส","มส", AC14="ร","ร", L14="","", L14&gt;=80,4, L14&gt;=75,3.5, L14&gt;=70,3, L14&gt;=65,2.5, L14&gt;=60,2, L14&gt;=55,1.5, L14&gt;=50,1, L14&gt;=0,0))</f>
        <v/>
      </c>
      <c r="N14" s="18"/>
      <c r="O14" s="12"/>
      <c r="P14" s="12"/>
      <c r="Q14" s="12"/>
      <c r="R14" s="12"/>
      <c r="S14" s="12"/>
      <c r="T14" s="12"/>
      <c r="U14" s="12"/>
    </row>
    <row r="15" spans="1:21" ht="12" customHeight="1" x14ac:dyDescent="0.2">
      <c r="A15" s="10">
        <f>IF('1-4'!A13&lt;&gt;"", '1-4'!A13, "")</f>
        <v>8</v>
      </c>
      <c r="B15" s="136" t="str">
        <f>IF('1-4'!A13&lt;&gt;"", '1-4'!C13, "")</f>
        <v>เด็กชายชัยชนะ รักชาติ</v>
      </c>
      <c r="C15" s="11"/>
      <c r="D15" s="11"/>
      <c r="E15" s="11"/>
      <c r="F15" s="11"/>
      <c r="G15" s="11"/>
      <c r="H15" s="11"/>
      <c r="I15" s="140" t="str">
        <f>IF('1-4'!$A15="","",IF(COUNT(C15:H15)=0,"",SUM(C15:H15)))</f>
        <v/>
      </c>
      <c r="J15" s="142" t="str">
        <f>IF('1-4'!$A15="","", IF(SUM(KPA_A!I15:J15, KPA_B!I15)=0,"", SUM(KPA_A!I15:J15, KPA_B!I15)))</f>
        <v/>
      </c>
      <c r="K15" s="141"/>
      <c r="L15" s="55" t="str">
        <f>IF('1-4'!$A15="","", IF(SUM(J15:K15)=0,"", SUM(J15:K15)))</f>
        <v/>
      </c>
      <c r="M15" s="6" t="str" cm="1">
        <f t="array" ref="M15">IF('1-4'!$A15="","",_xlfn.IFS(สรุปบันทึกเวลาเรียนรายวิชา!I15="มส","มส", AC15="ร","ร", L15="","", L15&gt;=80,4, L15&gt;=75,3.5, L15&gt;=70,3, L15&gt;=65,2.5, L15&gt;=60,2, L15&gt;=55,1.5, L15&gt;=50,1, L15&gt;=0,0))</f>
        <v/>
      </c>
      <c r="N15" s="18"/>
      <c r="O15" s="12"/>
      <c r="P15" s="12"/>
      <c r="Q15" s="12"/>
      <c r="R15" s="12"/>
      <c r="S15" s="12"/>
      <c r="T15" s="12"/>
      <c r="U15" s="12"/>
    </row>
    <row r="16" spans="1:21" ht="12" customHeight="1" x14ac:dyDescent="0.2">
      <c r="A16" s="10">
        <f>IF('1-4'!A14&lt;&gt;"", '1-4'!A14, "")</f>
        <v>9</v>
      </c>
      <c r="B16" s="136" t="str">
        <f>IF('1-4'!A14&lt;&gt;"", '1-4'!C14, "")</f>
        <v>เด็กชายโชติวิทย์ สิทธิชัย</v>
      </c>
      <c r="C16" s="11"/>
      <c r="D16" s="11"/>
      <c r="E16" s="11"/>
      <c r="F16" s="11"/>
      <c r="G16" s="11"/>
      <c r="H16" s="11"/>
      <c r="I16" s="140" t="str">
        <f>IF('1-4'!$A16="","",IF(COUNT(C16:H16)=0,"",SUM(C16:H16)))</f>
        <v/>
      </c>
      <c r="J16" s="142" t="str">
        <f>IF('1-4'!$A16="","", IF(SUM(KPA_A!I16:J16, KPA_B!I16)=0,"", SUM(KPA_A!I16:J16, KPA_B!I16)))</f>
        <v/>
      </c>
      <c r="K16" s="141"/>
      <c r="L16" s="55" t="str">
        <f>IF('1-4'!$A16="","", IF(SUM(J16:K16)=0,"", SUM(J16:K16)))</f>
        <v/>
      </c>
      <c r="M16" s="6" t="str" cm="1">
        <f t="array" ref="M16">IF('1-4'!$A16="","",_xlfn.IFS(สรุปบันทึกเวลาเรียนรายวิชา!I16="มส","มส", AC16="ร","ร", L16="","", L16&gt;=80,4, L16&gt;=75,3.5, L16&gt;=70,3, L16&gt;=65,2.5, L16&gt;=60,2, L16&gt;=55,1.5, L16&gt;=50,1, L16&gt;=0,0))</f>
        <v/>
      </c>
      <c r="N16" s="18"/>
      <c r="O16" s="12"/>
      <c r="P16" s="12"/>
      <c r="Q16" s="12"/>
      <c r="R16" s="12"/>
      <c r="S16" s="12"/>
      <c r="T16" s="12"/>
      <c r="U16" s="12"/>
    </row>
    <row r="17" spans="1:21" ht="12" customHeight="1" x14ac:dyDescent="0.2">
      <c r="A17" s="10">
        <f>IF('1-4'!A15&lt;&gt;"", '1-4'!A15, "")</f>
        <v>10</v>
      </c>
      <c r="B17" s="136" t="str">
        <f>IF('1-4'!A15&lt;&gt;"", '1-4'!C15, "")</f>
        <v>เด็กชายณพงศ์ มงคลชัย</v>
      </c>
      <c r="C17" s="11"/>
      <c r="D17" s="11"/>
      <c r="E17" s="11"/>
      <c r="F17" s="11"/>
      <c r="G17" s="11"/>
      <c r="H17" s="11"/>
      <c r="I17" s="140" t="str">
        <f>IF('1-4'!$A17="","",IF(COUNT(C17:H17)=0,"",SUM(C17:H17)))</f>
        <v/>
      </c>
      <c r="J17" s="142" t="str">
        <f>IF('1-4'!$A17="","", IF(SUM(KPA_A!I17:J17, KPA_B!I17)=0,"", SUM(KPA_A!I17:J17, KPA_B!I17)))</f>
        <v/>
      </c>
      <c r="K17" s="141"/>
      <c r="L17" s="55" t="str">
        <f>IF('1-4'!$A17="","", IF(SUM(J17:K17)=0,"", SUM(J17:K17)))</f>
        <v/>
      </c>
      <c r="M17" s="6" t="str" cm="1">
        <f t="array" ref="M17">IF('1-4'!$A17="","",_xlfn.IFS(สรุปบันทึกเวลาเรียนรายวิชา!I17="มส","มส", AC17="ร","ร", L17="","", L17&gt;=80,4, L17&gt;=75,3.5, L17&gt;=70,3, L17&gt;=65,2.5, L17&gt;=60,2, L17&gt;=55,1.5, L17&gt;=50,1, L17&gt;=0,0))</f>
        <v/>
      </c>
      <c r="N17" s="18"/>
      <c r="O17" s="12"/>
      <c r="P17" s="12"/>
      <c r="Q17" s="12"/>
      <c r="R17" s="12"/>
      <c r="S17" s="12"/>
      <c r="T17" s="12"/>
      <c r="U17" s="12"/>
    </row>
    <row r="18" spans="1:21" ht="12" customHeight="1" x14ac:dyDescent="0.2">
      <c r="A18" s="10">
        <f>IF('1-4'!A16&lt;&gt;"", '1-4'!A16, "")</f>
        <v>11</v>
      </c>
      <c r="B18" s="136" t="str">
        <f>IF('1-4'!A16&lt;&gt;"", '1-4'!C16, "")</f>
        <v>เด็กชายณัฐกร ศรีประเสริฐ</v>
      </c>
      <c r="C18" s="11"/>
      <c r="D18" s="11"/>
      <c r="E18" s="11"/>
      <c r="F18" s="11"/>
      <c r="G18" s="11"/>
      <c r="H18" s="11"/>
      <c r="I18" s="140" t="str">
        <f>IF('1-4'!$A18="","",IF(COUNT(C18:H18)=0,"",SUM(C18:H18)))</f>
        <v/>
      </c>
      <c r="J18" s="142" t="str">
        <f>IF('1-4'!$A18="","", IF(SUM(KPA_A!I18:J18, KPA_B!I18)=0,"", SUM(KPA_A!I18:J18, KPA_B!I18)))</f>
        <v/>
      </c>
      <c r="K18" s="141"/>
      <c r="L18" s="55" t="str">
        <f>IF('1-4'!$A18="","", IF(SUM(J18:K18)=0,"", SUM(J18:K18)))</f>
        <v/>
      </c>
      <c r="M18" s="6" t="str" cm="1">
        <f t="array" ref="M18">IF('1-4'!$A18="","",_xlfn.IFS(สรุปบันทึกเวลาเรียนรายวิชา!I18="มส","มส", AC18="ร","ร", L18="","", L18&gt;=80,4, L18&gt;=75,3.5, L18&gt;=70,3, L18&gt;=65,2.5, L18&gt;=60,2, L18&gt;=55,1.5, L18&gt;=50,1, L18&gt;=0,0))</f>
        <v/>
      </c>
      <c r="N18" s="18"/>
      <c r="O18" s="12"/>
      <c r="P18" s="12"/>
      <c r="Q18" s="12"/>
      <c r="R18" s="12"/>
      <c r="S18" s="12"/>
      <c r="T18" s="12"/>
      <c r="U18" s="12"/>
    </row>
    <row r="19" spans="1:21" ht="12" customHeight="1" x14ac:dyDescent="0.2">
      <c r="A19" s="10">
        <f>IF('1-4'!A17&lt;&gt;"", '1-4'!A17, "")</f>
        <v>12</v>
      </c>
      <c r="B19" s="136" t="str">
        <f>IF('1-4'!A17&lt;&gt;"", '1-4'!C17, "")</f>
        <v>เด็กชายณัฐพล ผาสุข</v>
      </c>
      <c r="C19" s="11"/>
      <c r="D19" s="11"/>
      <c r="E19" s="11"/>
      <c r="F19" s="11"/>
      <c r="G19" s="11"/>
      <c r="H19" s="11"/>
      <c r="I19" s="140" t="str">
        <f>IF('1-4'!$A19="","",IF(COUNT(C19:H19)=0,"",SUM(C19:H19)))</f>
        <v/>
      </c>
      <c r="J19" s="142" t="str">
        <f>IF('1-4'!$A19="","", IF(SUM(KPA_A!I19:J19, KPA_B!I19)=0,"", SUM(KPA_A!I19:J19, KPA_B!I19)))</f>
        <v/>
      </c>
      <c r="K19" s="141"/>
      <c r="L19" s="55" t="str">
        <f>IF('1-4'!$A19="","", IF(SUM(J19:K19)=0,"", SUM(J19:K19)))</f>
        <v/>
      </c>
      <c r="M19" s="6" t="str" cm="1">
        <f t="array" ref="M19">IF('1-4'!$A19="","",_xlfn.IFS(สรุปบันทึกเวลาเรียนรายวิชา!I19="มส","มส", AC19="ร","ร", L19="","", L19&gt;=80,4, L19&gt;=75,3.5, L19&gt;=70,3, L19&gt;=65,2.5, L19&gt;=60,2, L19&gt;=55,1.5, L19&gt;=50,1, L19&gt;=0,0))</f>
        <v/>
      </c>
      <c r="N19" s="18"/>
      <c r="O19" s="12"/>
      <c r="P19" s="12"/>
      <c r="Q19" s="12"/>
      <c r="R19" s="12"/>
      <c r="S19" s="12"/>
      <c r="T19" s="12"/>
      <c r="U19" s="12"/>
    </row>
    <row r="20" spans="1:21" ht="12" customHeight="1" x14ac:dyDescent="0.2">
      <c r="A20" s="10">
        <f>IF('1-4'!A18&lt;&gt;"", '1-4'!A18, "")</f>
        <v>13</v>
      </c>
      <c r="B20" s="136" t="str">
        <f>IF('1-4'!A18&lt;&gt;"", '1-4'!C18, "")</f>
        <v>เด็กชายดนัย สมบูรณ์</v>
      </c>
      <c r="C20" s="11"/>
      <c r="D20" s="11"/>
      <c r="E20" s="11"/>
      <c r="F20" s="11"/>
      <c r="G20" s="11"/>
      <c r="H20" s="11"/>
      <c r="I20" s="140" t="str">
        <f>IF('1-4'!$A20="","",IF(COUNT(C20:H20)=0,"",SUM(C20:H20)))</f>
        <v/>
      </c>
      <c r="J20" s="142" t="str">
        <f>IF('1-4'!$A20="","", IF(SUM(KPA_A!I20:J20, KPA_B!I20)=0,"", SUM(KPA_A!I20:J20, KPA_B!I20)))</f>
        <v/>
      </c>
      <c r="K20" s="141"/>
      <c r="L20" s="55" t="str">
        <f>IF('1-4'!$A20="","", IF(SUM(J20:K20)=0,"", SUM(J20:K20)))</f>
        <v/>
      </c>
      <c r="M20" s="6" t="str" cm="1">
        <f t="array" ref="M20">IF('1-4'!$A20="","",_xlfn.IFS(สรุปบันทึกเวลาเรียนรายวิชา!I20="มส","มส", AC20="ร","ร", L20="","", L20&gt;=80,4, L20&gt;=75,3.5, L20&gt;=70,3, L20&gt;=65,2.5, L20&gt;=60,2, L20&gt;=55,1.5, L20&gt;=50,1, L20&gt;=0,0))</f>
        <v/>
      </c>
      <c r="N20" s="18"/>
      <c r="O20" s="12"/>
      <c r="P20" s="12"/>
      <c r="Q20" s="12"/>
      <c r="R20" s="12"/>
      <c r="S20" s="12"/>
      <c r="T20" s="12"/>
      <c r="U20" s="12"/>
    </row>
    <row r="21" spans="1:21" ht="12" customHeight="1" x14ac:dyDescent="0.2">
      <c r="A21" s="10">
        <f>IF('1-4'!A19&lt;&gt;"", '1-4'!A19, "")</f>
        <v>14</v>
      </c>
      <c r="B21" s="136" t="str">
        <f>IF('1-4'!A19&lt;&gt;"", '1-4'!C19, "")</f>
        <v>เด็กชายเดชาธร ทองอ่อน</v>
      </c>
      <c r="C21" s="11"/>
      <c r="D21" s="11"/>
      <c r="E21" s="11"/>
      <c r="F21" s="11"/>
      <c r="G21" s="11"/>
      <c r="H21" s="11"/>
      <c r="I21" s="140" t="str">
        <f>IF('1-4'!$A21="","",IF(COUNT(C21:H21)=0,"",SUM(C21:H21)))</f>
        <v/>
      </c>
      <c r="J21" s="142" t="str">
        <f>IF('1-4'!$A21="","", IF(SUM(KPA_A!I21:J21, KPA_B!I21)=0,"", SUM(KPA_A!I21:J21, KPA_B!I21)))</f>
        <v/>
      </c>
      <c r="K21" s="141"/>
      <c r="L21" s="55" t="str">
        <f>IF('1-4'!$A21="","", IF(SUM(J21:K21)=0,"", SUM(J21:K21)))</f>
        <v/>
      </c>
      <c r="M21" s="6" t="str" cm="1">
        <f t="array" ref="M21">IF('1-4'!$A21="","",_xlfn.IFS(สรุปบันทึกเวลาเรียนรายวิชา!I21="มส","มส", AC21="ร","ร", L21="","", L21&gt;=80,4, L21&gt;=75,3.5, L21&gt;=70,3, L21&gt;=65,2.5, L21&gt;=60,2, L21&gt;=55,1.5, L21&gt;=50,1, L21&gt;=0,0))</f>
        <v/>
      </c>
      <c r="N21" s="18"/>
      <c r="O21" s="12"/>
      <c r="P21" s="12"/>
      <c r="Q21" s="12"/>
      <c r="R21" s="12"/>
      <c r="S21" s="12"/>
      <c r="T21" s="12"/>
      <c r="U21" s="12"/>
    </row>
    <row r="22" spans="1:21" ht="12" customHeight="1" x14ac:dyDescent="0.2">
      <c r="A22" s="10">
        <f>IF('1-4'!A20&lt;&gt;"", '1-4'!A20, "")</f>
        <v>15</v>
      </c>
      <c r="B22" s="136" t="str">
        <f>IF('1-4'!A20&lt;&gt;"", '1-4'!C20, "")</f>
        <v>เด็กชายทรงพล ทรัพย์สิน</v>
      </c>
      <c r="C22" s="11"/>
      <c r="D22" s="11"/>
      <c r="E22" s="11"/>
      <c r="F22" s="11"/>
      <c r="G22" s="11"/>
      <c r="H22" s="11"/>
      <c r="I22" s="140" t="str">
        <f>IF('1-4'!$A22="","",IF(COUNT(C22:H22)=0,"",SUM(C22:H22)))</f>
        <v/>
      </c>
      <c r="J22" s="142" t="str">
        <f>IF('1-4'!$A22="","", IF(SUM(KPA_A!I22:J22, KPA_B!I22)=0,"", SUM(KPA_A!I22:J22, KPA_B!I22)))</f>
        <v/>
      </c>
      <c r="K22" s="141"/>
      <c r="L22" s="55" t="str">
        <f>IF('1-4'!$A22="","", IF(SUM(J22:K22)=0,"", SUM(J22:K22)))</f>
        <v/>
      </c>
      <c r="M22" s="6" t="str" cm="1">
        <f t="array" ref="M22">IF('1-4'!$A22="","",_xlfn.IFS(สรุปบันทึกเวลาเรียนรายวิชา!I22="มส","มส", AC22="ร","ร", L22="","", L22&gt;=80,4, L22&gt;=75,3.5, L22&gt;=70,3, L22&gt;=65,2.5, L22&gt;=60,2, L22&gt;=55,1.5, L22&gt;=50,1, L22&gt;=0,0))</f>
        <v/>
      </c>
      <c r="N22" s="18"/>
      <c r="O22" s="12"/>
      <c r="P22" s="12"/>
      <c r="Q22" s="12"/>
      <c r="R22" s="12"/>
      <c r="S22" s="12"/>
      <c r="T22" s="12"/>
      <c r="U22" s="12"/>
    </row>
    <row r="23" spans="1:21" ht="12" customHeight="1" x14ac:dyDescent="0.2">
      <c r="A23" s="10">
        <f>IF('1-4'!A21&lt;&gt;"", '1-4'!A21, "")</f>
        <v>16</v>
      </c>
      <c r="B23" s="136" t="str">
        <f>IF('1-4'!A21&lt;&gt;"", '1-4'!C21, "")</f>
        <v>เด็กชายธนกฤต มีประเสริฐ</v>
      </c>
      <c r="C23" s="11"/>
      <c r="D23" s="11"/>
      <c r="E23" s="11"/>
      <c r="F23" s="11"/>
      <c r="G23" s="11"/>
      <c r="H23" s="11"/>
      <c r="I23" s="140" t="str">
        <f>IF('1-4'!$A23="","",IF(COUNT(C23:H23)=0,"",SUM(C23:H23)))</f>
        <v/>
      </c>
      <c r="J23" s="142" t="str">
        <f>IF('1-4'!$A23="","", IF(SUM(KPA_A!I23:J23, KPA_B!I23)=0,"", SUM(KPA_A!I23:J23, KPA_B!I23)))</f>
        <v/>
      </c>
      <c r="K23" s="141"/>
      <c r="L23" s="55" t="str">
        <f>IF('1-4'!$A23="","", IF(SUM(J23:K23)=0,"", SUM(J23:K23)))</f>
        <v/>
      </c>
      <c r="M23" s="6" t="str" cm="1">
        <f t="array" ref="M23">IF('1-4'!$A23="","",_xlfn.IFS(สรุปบันทึกเวลาเรียนรายวิชา!I23="มส","มส", AC23="ร","ร", L23="","", L23&gt;=80,4, L23&gt;=75,3.5, L23&gt;=70,3, L23&gt;=65,2.5, L23&gt;=60,2, L23&gt;=55,1.5, L23&gt;=50,1, L23&gt;=0,0))</f>
        <v/>
      </c>
      <c r="N23" s="18"/>
      <c r="O23" s="12"/>
      <c r="P23" s="12"/>
      <c r="Q23" s="12"/>
      <c r="R23" s="12"/>
      <c r="S23" s="12"/>
      <c r="T23" s="12"/>
      <c r="U23" s="12"/>
    </row>
    <row r="24" spans="1:21" ht="12" customHeight="1" x14ac:dyDescent="0.2">
      <c r="A24" s="10">
        <f>IF('1-4'!A22&lt;&gt;"", '1-4'!A22, "")</f>
        <v>17</v>
      </c>
      <c r="B24" s="136" t="str">
        <f>IF('1-4'!A22&lt;&gt;"", '1-4'!C22, "")</f>
        <v>เด็กชายธนภัทร บุญส่ง</v>
      </c>
      <c r="C24" s="11"/>
      <c r="D24" s="11"/>
      <c r="E24" s="11"/>
      <c r="F24" s="11"/>
      <c r="G24" s="11"/>
      <c r="H24" s="11"/>
      <c r="I24" s="140" t="str">
        <f>IF('1-4'!$A24="","",IF(COUNT(C24:H24)=0,"",SUM(C24:H24)))</f>
        <v/>
      </c>
      <c r="J24" s="142" t="str">
        <f>IF('1-4'!$A24="","", IF(SUM(KPA_A!I24:J24, KPA_B!I24)=0,"", SUM(KPA_A!I24:J24, KPA_B!I24)))</f>
        <v/>
      </c>
      <c r="K24" s="141"/>
      <c r="L24" s="55" t="str">
        <f>IF('1-4'!$A24="","", IF(SUM(J24:K24)=0,"", SUM(J24:K24)))</f>
        <v/>
      </c>
      <c r="M24" s="6" t="str" cm="1">
        <f t="array" ref="M24">IF('1-4'!$A24="","",_xlfn.IFS(สรุปบันทึกเวลาเรียนรายวิชา!I24="มส","มส", AC24="ร","ร", L24="","", L24&gt;=80,4, L24&gt;=75,3.5, L24&gt;=70,3, L24&gt;=65,2.5, L24&gt;=60,2, L24&gt;=55,1.5, L24&gt;=50,1, L24&gt;=0,0))</f>
        <v/>
      </c>
      <c r="N24" s="18"/>
      <c r="O24" s="12"/>
      <c r="P24" s="12"/>
      <c r="Q24" s="12"/>
      <c r="R24" s="12"/>
      <c r="S24" s="12"/>
      <c r="T24" s="12"/>
      <c r="U24" s="12"/>
    </row>
    <row r="25" spans="1:21" ht="12" customHeight="1" x14ac:dyDescent="0.2">
      <c r="A25" s="10">
        <f>IF('1-4'!A23&lt;&gt;"", '1-4'!A23, "")</f>
        <v>18</v>
      </c>
      <c r="B25" s="136" t="str">
        <f>IF('1-4'!A23&lt;&gt;"", '1-4'!C23, "")</f>
        <v>เด็กชายธวัชชัย ใฝ่ฝัน</v>
      </c>
      <c r="C25" s="11"/>
      <c r="D25" s="11"/>
      <c r="E25" s="11"/>
      <c r="F25" s="11"/>
      <c r="G25" s="11"/>
      <c r="H25" s="11"/>
      <c r="I25" s="140" t="str">
        <f>IF('1-4'!$A25="","",IF(COUNT(C25:H25)=0,"",SUM(C25:H25)))</f>
        <v/>
      </c>
      <c r="J25" s="142" t="str">
        <f>IF('1-4'!$A25="","", IF(SUM(KPA_A!I25:J25, KPA_B!I25)=0,"", SUM(KPA_A!I25:J25, KPA_B!I25)))</f>
        <v/>
      </c>
      <c r="K25" s="141"/>
      <c r="L25" s="55" t="str">
        <f>IF('1-4'!$A25="","", IF(SUM(J25:K25)=0,"", SUM(J25:K25)))</f>
        <v/>
      </c>
      <c r="M25" s="6" t="str" cm="1">
        <f t="array" ref="M25">IF('1-4'!$A25="","",_xlfn.IFS(สรุปบันทึกเวลาเรียนรายวิชา!I25="มส","มส", AC25="ร","ร", L25="","", L25&gt;=80,4, L25&gt;=75,3.5, L25&gt;=70,3, L25&gt;=65,2.5, L25&gt;=60,2, L25&gt;=55,1.5, L25&gt;=50,1, L25&gt;=0,0))</f>
        <v/>
      </c>
      <c r="N25" s="18"/>
      <c r="O25" s="12"/>
      <c r="P25" s="12"/>
      <c r="Q25" s="12"/>
      <c r="R25" s="12"/>
      <c r="S25" s="12"/>
      <c r="T25" s="12"/>
      <c r="U25" s="12"/>
    </row>
    <row r="26" spans="1:21" ht="12" customHeight="1" x14ac:dyDescent="0.2">
      <c r="A26" s="10">
        <f>IF('1-4'!A24&lt;&gt;"", '1-4'!A24, "")</f>
        <v>19</v>
      </c>
      <c r="B26" s="136" t="str">
        <f>IF('1-4'!A24&lt;&gt;"", '1-4'!C24, "")</f>
        <v>เด็กชายธีรทัศน์ ยิ่งยืน</v>
      </c>
      <c r="C26" s="11"/>
      <c r="D26" s="11"/>
      <c r="E26" s="11"/>
      <c r="F26" s="11"/>
      <c r="G26" s="11"/>
      <c r="H26" s="11"/>
      <c r="I26" s="140" t="str">
        <f>IF('1-4'!$A26="","",IF(COUNT(C26:H26)=0,"",SUM(C26:H26)))</f>
        <v/>
      </c>
      <c r="J26" s="142" t="str">
        <f>IF('1-4'!$A26="","", IF(SUM(KPA_A!I26:J26, KPA_B!I26)=0,"", SUM(KPA_A!I26:J26, KPA_B!I26)))</f>
        <v/>
      </c>
      <c r="K26" s="141"/>
      <c r="L26" s="55" t="str">
        <f>IF('1-4'!$A26="","", IF(SUM(J26:K26)=0,"", SUM(J26:K26)))</f>
        <v/>
      </c>
      <c r="M26" s="6" t="str" cm="1">
        <f t="array" ref="M26">IF('1-4'!$A26="","",_xlfn.IFS(สรุปบันทึกเวลาเรียนรายวิชา!I26="มส","มส", AC26="ร","ร", L26="","", L26&gt;=80,4, L26&gt;=75,3.5, L26&gt;=70,3, L26&gt;=65,2.5, L26&gt;=60,2, L26&gt;=55,1.5, L26&gt;=50,1, L26&gt;=0,0))</f>
        <v/>
      </c>
      <c r="N26" s="18"/>
      <c r="O26" s="12"/>
      <c r="P26" s="12"/>
      <c r="Q26" s="12"/>
      <c r="R26" s="12"/>
      <c r="S26" s="12"/>
      <c r="T26" s="12"/>
      <c r="U26" s="12"/>
    </row>
    <row r="27" spans="1:21" ht="12" customHeight="1" x14ac:dyDescent="0.2">
      <c r="A27" s="10">
        <f>IF('1-4'!A25&lt;&gt;"", '1-4'!A25, "")</f>
        <v>20</v>
      </c>
      <c r="B27" s="136" t="str">
        <f>IF('1-4'!A25&lt;&gt;"", '1-4'!C25, "")</f>
        <v>เด็กชายนันทวัฒน์ เกิดโชค</v>
      </c>
      <c r="C27" s="11"/>
      <c r="D27" s="11"/>
      <c r="E27" s="11"/>
      <c r="F27" s="11"/>
      <c r="G27" s="11"/>
      <c r="H27" s="11"/>
      <c r="I27" s="140" t="str">
        <f>IF('1-4'!$A27="","",IF(COUNT(C27:H27)=0,"",SUM(C27:H27)))</f>
        <v/>
      </c>
      <c r="J27" s="142" t="str">
        <f>IF('1-4'!$A27="","", IF(SUM(KPA_A!I27:J27, KPA_B!I27)=0,"", SUM(KPA_A!I27:J27, KPA_B!I27)))</f>
        <v/>
      </c>
      <c r="K27" s="141"/>
      <c r="L27" s="55" t="str">
        <f>IF('1-4'!$A27="","", IF(SUM(J27:K27)=0,"", SUM(J27:K27)))</f>
        <v/>
      </c>
      <c r="M27" s="6" t="str" cm="1">
        <f t="array" ref="M27">IF('1-4'!$A27="","",_xlfn.IFS(สรุปบันทึกเวลาเรียนรายวิชา!I27="มส","มส", AC27="ร","ร", L27="","", L27&gt;=80,4, L27&gt;=75,3.5, L27&gt;=70,3, L27&gt;=65,2.5, L27&gt;=60,2, L27&gt;=55,1.5, L27&gt;=50,1, L27&gt;=0,0))</f>
        <v/>
      </c>
      <c r="N27" s="18"/>
      <c r="O27" s="12"/>
      <c r="P27" s="12"/>
      <c r="Q27" s="12"/>
      <c r="R27" s="12"/>
      <c r="S27" s="12"/>
      <c r="T27" s="12"/>
      <c r="U27" s="12"/>
    </row>
    <row r="28" spans="1:21" ht="12" customHeight="1" x14ac:dyDescent="0.2">
      <c r="A28" s="10">
        <f>IF('1-4'!A26&lt;&gt;"", '1-4'!A26, "")</f>
        <v>21</v>
      </c>
      <c r="B28" s="136" t="str">
        <f>IF('1-4'!A26&lt;&gt;"", '1-4'!C26, "")</f>
        <v>เด็กชายนิธิกร คงทน</v>
      </c>
      <c r="C28" s="11"/>
      <c r="D28" s="11"/>
      <c r="E28" s="11"/>
      <c r="F28" s="11"/>
      <c r="G28" s="11"/>
      <c r="H28" s="11"/>
      <c r="I28" s="140" t="str">
        <f>IF('1-4'!$A28="","",IF(COUNT(C28:H28)=0,"",SUM(C28:H28)))</f>
        <v/>
      </c>
      <c r="J28" s="142" t="str">
        <f>IF('1-4'!$A28="","", IF(SUM(KPA_A!I28:J28, KPA_B!I28)=0,"", SUM(KPA_A!I28:J28, KPA_B!I28)))</f>
        <v/>
      </c>
      <c r="K28" s="141"/>
      <c r="L28" s="55" t="str">
        <f>IF('1-4'!$A28="","", IF(SUM(J28:K28)=0,"", SUM(J28:K28)))</f>
        <v/>
      </c>
      <c r="M28" s="6" t="str" cm="1">
        <f t="array" ref="M28">IF('1-4'!$A28="","",_xlfn.IFS(สรุปบันทึกเวลาเรียนรายวิชา!I28="มส","มส", AC28="ร","ร", L28="","", L28&gt;=80,4, L28&gt;=75,3.5, L28&gt;=70,3, L28&gt;=65,2.5, L28&gt;=60,2, L28&gt;=55,1.5, L28&gt;=50,1, L28&gt;=0,0))</f>
        <v/>
      </c>
      <c r="N28" s="18"/>
      <c r="O28" s="12"/>
      <c r="P28" s="12"/>
      <c r="Q28" s="12"/>
      <c r="R28" s="12"/>
      <c r="S28" s="12"/>
      <c r="T28" s="12"/>
      <c r="U28" s="12"/>
    </row>
    <row r="29" spans="1:21" ht="12" customHeight="1" x14ac:dyDescent="0.2">
      <c r="A29" s="10">
        <f>IF('1-4'!A27&lt;&gt;"", '1-4'!A27, "")</f>
        <v>22</v>
      </c>
      <c r="B29" s="136" t="str">
        <f>IF('1-4'!A27&lt;&gt;"", '1-4'!C27, "")</f>
        <v>เด็กชายปกรณ์ เพียรพยายาม</v>
      </c>
      <c r="C29" s="11"/>
      <c r="D29" s="11"/>
      <c r="E29" s="11"/>
      <c r="F29" s="11"/>
      <c r="G29" s="11"/>
      <c r="H29" s="11"/>
      <c r="I29" s="140" t="str">
        <f>IF('1-4'!$A29="","",IF(COUNT(C29:H29)=0,"",SUM(C29:H29)))</f>
        <v/>
      </c>
      <c r="J29" s="142" t="str">
        <f>IF('1-4'!$A29="","", IF(SUM(KPA_A!I29:J29, KPA_B!I29)=0,"", SUM(KPA_A!I29:J29, KPA_B!I29)))</f>
        <v/>
      </c>
      <c r="K29" s="141"/>
      <c r="L29" s="55" t="str">
        <f>IF('1-4'!$A29="","", IF(SUM(J29:K29)=0,"", SUM(J29:K29)))</f>
        <v/>
      </c>
      <c r="M29" s="6" t="str" cm="1">
        <f t="array" ref="M29">IF('1-4'!$A29="","",_xlfn.IFS(สรุปบันทึกเวลาเรียนรายวิชา!I29="มส","มส", AC29="ร","ร", L29="","", L29&gt;=80,4, L29&gt;=75,3.5, L29&gt;=70,3, L29&gt;=65,2.5, L29&gt;=60,2, L29&gt;=55,1.5, L29&gt;=50,1, L29&gt;=0,0))</f>
        <v/>
      </c>
      <c r="N29" s="18"/>
      <c r="O29" s="12"/>
      <c r="P29" s="12"/>
      <c r="Q29" s="12"/>
      <c r="R29" s="12"/>
      <c r="S29" s="12"/>
      <c r="T29" s="12"/>
      <c r="U29" s="12"/>
    </row>
    <row r="30" spans="1:21" ht="12" customHeight="1" x14ac:dyDescent="0.2">
      <c r="A30" s="10">
        <f>IF('1-4'!A28&lt;&gt;"", '1-4'!A28, "")</f>
        <v>23</v>
      </c>
      <c r="B30" s="136" t="str">
        <f>IF('1-4'!A28&lt;&gt;"", '1-4'!C28, "")</f>
        <v>เด็กชายปฏิพล แก้ววิจิตร</v>
      </c>
      <c r="C30" s="11"/>
      <c r="D30" s="11"/>
      <c r="E30" s="11"/>
      <c r="F30" s="11"/>
      <c r="G30" s="11"/>
      <c r="H30" s="11"/>
      <c r="I30" s="140" t="str">
        <f>IF('1-4'!$A30="","",IF(COUNT(C30:H30)=0,"",SUM(C30:H30)))</f>
        <v/>
      </c>
      <c r="J30" s="142" t="str">
        <f>IF('1-4'!$A30="","", IF(SUM(KPA_A!I30:J30, KPA_B!I30)=0,"", SUM(KPA_A!I30:J30, KPA_B!I30)))</f>
        <v/>
      </c>
      <c r="K30" s="141"/>
      <c r="L30" s="55" t="str">
        <f>IF('1-4'!$A30="","", IF(SUM(J30:K30)=0,"", SUM(J30:K30)))</f>
        <v/>
      </c>
      <c r="M30" s="6" t="str" cm="1">
        <f t="array" ref="M30">IF('1-4'!$A30="","",_xlfn.IFS(สรุปบันทึกเวลาเรียนรายวิชา!I30="มส","มส", AC30="ร","ร", L30="","", L30&gt;=80,4, L30&gt;=75,3.5, L30&gt;=70,3, L30&gt;=65,2.5, L30&gt;=60,2, L30&gt;=55,1.5, L30&gt;=50,1, L30&gt;=0,0))</f>
        <v/>
      </c>
      <c r="N30" s="18"/>
      <c r="O30" s="12"/>
      <c r="P30" s="12"/>
      <c r="Q30" s="12"/>
      <c r="R30" s="12"/>
      <c r="S30" s="12"/>
      <c r="T30" s="12"/>
      <c r="U30" s="12"/>
    </row>
    <row r="31" spans="1:21" ht="12" customHeight="1" x14ac:dyDescent="0.2">
      <c r="A31" s="10">
        <f>IF('1-4'!A29&lt;&gt;"", '1-4'!A29, "")</f>
        <v>24</v>
      </c>
      <c r="B31" s="136" t="str">
        <f>IF('1-4'!A29&lt;&gt;"", '1-4'!C29, "")</f>
        <v>เด็กชายปณิธาน มั่นคง</v>
      </c>
      <c r="C31" s="11"/>
      <c r="D31" s="11"/>
      <c r="E31" s="11"/>
      <c r="F31" s="11"/>
      <c r="G31" s="11"/>
      <c r="H31" s="11"/>
      <c r="I31" s="140" t="str">
        <f>IF('1-4'!$A31="","",IF(COUNT(C31:H31)=0,"",SUM(C31:H31)))</f>
        <v/>
      </c>
      <c r="J31" s="142" t="str">
        <f>IF('1-4'!$A31="","", IF(SUM(KPA_A!I31:J31, KPA_B!I31)=0,"", SUM(KPA_A!I31:J31, KPA_B!I31)))</f>
        <v/>
      </c>
      <c r="K31" s="141"/>
      <c r="L31" s="55" t="str">
        <f>IF('1-4'!$A31="","", IF(SUM(J31:K31)=0,"", SUM(J31:K31)))</f>
        <v/>
      </c>
      <c r="M31" s="6" t="str" cm="1">
        <f t="array" ref="M31">IF('1-4'!$A31="","",_xlfn.IFS(สรุปบันทึกเวลาเรียนรายวิชา!I31="มส","มส", AC31="ร","ร", L31="","", L31&gt;=80,4, L31&gt;=75,3.5, L31&gt;=70,3, L31&gt;=65,2.5, L31&gt;=60,2, L31&gt;=55,1.5, L31&gt;=50,1, L31&gt;=0,0))</f>
        <v/>
      </c>
      <c r="N31" s="18"/>
      <c r="O31" s="12"/>
      <c r="P31" s="12"/>
      <c r="Q31" s="12"/>
      <c r="R31" s="12"/>
      <c r="S31" s="12"/>
      <c r="T31" s="12"/>
      <c r="U31" s="12"/>
    </row>
    <row r="32" spans="1:21" ht="12" customHeight="1" x14ac:dyDescent="0.2">
      <c r="A32" s="10">
        <f>IF('1-4'!A30&lt;&gt;"", '1-4'!A30, "")</f>
        <v>25</v>
      </c>
      <c r="B32" s="136" t="str">
        <f>IF('1-4'!A30&lt;&gt;"", '1-4'!C30, "")</f>
        <v>เด็กชายพงศธร ใจบุญ</v>
      </c>
      <c r="C32" s="11"/>
      <c r="D32" s="11"/>
      <c r="E32" s="11"/>
      <c r="F32" s="11"/>
      <c r="G32" s="11"/>
      <c r="H32" s="11"/>
      <c r="I32" s="140" t="str">
        <f>IF('1-4'!$A32="","",IF(COUNT(C32:H32)=0,"",SUM(C32:H32)))</f>
        <v/>
      </c>
      <c r="J32" s="142" t="str">
        <f>IF('1-4'!$A32="","", IF(SUM(KPA_A!I32:J32, KPA_B!I32)=0,"", SUM(KPA_A!I32:J32, KPA_B!I32)))</f>
        <v/>
      </c>
      <c r="K32" s="141"/>
      <c r="L32" s="55" t="str">
        <f>IF('1-4'!$A32="","", IF(SUM(J32:K32)=0,"", SUM(J32:K32)))</f>
        <v/>
      </c>
      <c r="M32" s="6" t="str" cm="1">
        <f t="array" ref="M32">IF('1-4'!$A32="","",_xlfn.IFS(สรุปบันทึกเวลาเรียนรายวิชา!I32="มส","มส", AC32="ร","ร", L32="","", L32&gt;=80,4, L32&gt;=75,3.5, L32&gt;=70,3, L32&gt;=65,2.5, L32&gt;=60,2, L32&gt;=55,1.5, L32&gt;=50,1, L32&gt;=0,0))</f>
        <v/>
      </c>
      <c r="N32" s="18"/>
      <c r="O32" s="12"/>
      <c r="P32" s="12"/>
      <c r="Q32" s="12"/>
      <c r="R32" s="12"/>
      <c r="S32" s="12"/>
      <c r="T32" s="12"/>
      <c r="U32" s="12"/>
    </row>
    <row r="33" spans="1:21" ht="12" customHeight="1" x14ac:dyDescent="0.2">
      <c r="A33" s="10">
        <f>IF('1-4'!A31&lt;&gt;"", '1-4'!A31, "")</f>
        <v>26</v>
      </c>
      <c r="B33" s="136" t="str">
        <f>IF('1-4'!A31&lt;&gt;"", '1-4'!C31, "")</f>
        <v>เด็กชายพรหมมินทร์ แสงจันทร์</v>
      </c>
      <c r="C33" s="11"/>
      <c r="D33" s="11"/>
      <c r="E33" s="11"/>
      <c r="F33" s="11"/>
      <c r="G33" s="11"/>
      <c r="H33" s="11"/>
      <c r="I33" s="140" t="str">
        <f>IF('1-4'!$A33="","",IF(COUNT(C33:H33)=0,"",SUM(C33:H33)))</f>
        <v/>
      </c>
      <c r="J33" s="142" t="str">
        <f>IF('1-4'!$A33="","", IF(SUM(KPA_A!I33:J33, KPA_B!I33)=0,"", SUM(KPA_A!I33:J33, KPA_B!I33)))</f>
        <v/>
      </c>
      <c r="K33" s="141"/>
      <c r="L33" s="55" t="str">
        <f>IF('1-4'!$A33="","", IF(SUM(J33:K33)=0,"", SUM(J33:K33)))</f>
        <v/>
      </c>
      <c r="M33" s="6" t="str" cm="1">
        <f t="array" ref="M33">IF('1-4'!$A33="","",_xlfn.IFS(สรุปบันทึกเวลาเรียนรายวิชา!I33="มส","มส", AC33="ร","ร", L33="","", L33&gt;=80,4, L33&gt;=75,3.5, L33&gt;=70,3, L33&gt;=65,2.5, L33&gt;=60,2, L33&gt;=55,1.5, L33&gt;=50,1, L33&gt;=0,0))</f>
        <v/>
      </c>
      <c r="N33" s="18"/>
      <c r="O33" s="12"/>
      <c r="P33" s="12"/>
      <c r="Q33" s="12"/>
      <c r="R33" s="12"/>
      <c r="S33" s="12"/>
      <c r="T33" s="12"/>
      <c r="U33" s="12"/>
    </row>
    <row r="34" spans="1:21" ht="12" customHeight="1" x14ac:dyDescent="0.2">
      <c r="A34" s="10">
        <f>IF('1-4'!A32&lt;&gt;"", '1-4'!A32, "")</f>
        <v>27</v>
      </c>
      <c r="B34" s="136" t="str">
        <f>IF('1-4'!A32&lt;&gt;"", '1-4'!C32, "")</f>
        <v>เด็กชายพลากร อรุณสวัสดิ์</v>
      </c>
      <c r="C34" s="11"/>
      <c r="D34" s="11"/>
      <c r="E34" s="11"/>
      <c r="F34" s="11"/>
      <c r="G34" s="11"/>
      <c r="H34" s="11"/>
      <c r="I34" s="140" t="str">
        <f>IF('1-4'!$A34="","",IF(COUNT(C34:H34)=0,"",SUM(C34:H34)))</f>
        <v/>
      </c>
      <c r="J34" s="142" t="str">
        <f>IF('1-4'!$A34="","", IF(SUM(KPA_A!I34:J34, KPA_B!I34)=0,"", SUM(KPA_A!I34:J34, KPA_B!I34)))</f>
        <v/>
      </c>
      <c r="K34" s="141"/>
      <c r="L34" s="55" t="str">
        <f>IF('1-4'!$A34="","", IF(SUM(J34:K34)=0,"", SUM(J34:K34)))</f>
        <v/>
      </c>
      <c r="M34" s="6" t="str" cm="1">
        <f t="array" ref="M34">IF('1-4'!$A34="","",_xlfn.IFS(สรุปบันทึกเวลาเรียนรายวิชา!I34="มส","มส", AC34="ร","ร", L34="","", L34&gt;=80,4, L34&gt;=75,3.5, L34&gt;=70,3, L34&gt;=65,2.5, L34&gt;=60,2, L34&gt;=55,1.5, L34&gt;=50,1, L34&gt;=0,0))</f>
        <v/>
      </c>
      <c r="N34" s="18"/>
      <c r="O34" s="12"/>
      <c r="P34" s="12"/>
      <c r="Q34" s="12"/>
      <c r="R34" s="12"/>
      <c r="S34" s="12"/>
      <c r="T34" s="12"/>
      <c r="U34" s="12"/>
    </row>
    <row r="35" spans="1:21" ht="12" customHeight="1" x14ac:dyDescent="0.2">
      <c r="A35" s="10">
        <f>IF('1-4'!A33&lt;&gt;"", '1-4'!A33, "")</f>
        <v>28</v>
      </c>
      <c r="B35" s="136" t="str">
        <f>IF('1-4'!A33&lt;&gt;"", '1-4'!C33, "")</f>
        <v>เด็กชายพิพัฒน์ วงศ์คำ</v>
      </c>
      <c r="C35" s="11"/>
      <c r="D35" s="11"/>
      <c r="E35" s="11"/>
      <c r="F35" s="11"/>
      <c r="G35" s="11"/>
      <c r="H35" s="11"/>
      <c r="I35" s="140" t="str">
        <f>IF('1-4'!$A35="","",IF(COUNT(C35:H35)=0,"",SUM(C35:H35)))</f>
        <v/>
      </c>
      <c r="J35" s="142" t="str">
        <f>IF('1-4'!$A35="","", IF(SUM(KPA_A!I35:J35, KPA_B!I35)=0,"", SUM(KPA_A!I35:J35, KPA_B!I35)))</f>
        <v/>
      </c>
      <c r="K35" s="141"/>
      <c r="L35" s="55" t="str">
        <f>IF('1-4'!$A35="","", IF(SUM(J35:K35)=0,"", SUM(J35:K35)))</f>
        <v/>
      </c>
      <c r="M35" s="6" t="str" cm="1">
        <f t="array" ref="M35">IF('1-4'!$A35="","",_xlfn.IFS(สรุปบันทึกเวลาเรียนรายวิชา!I35="มส","มส", AC35="ร","ร", L35="","", L35&gt;=80,4, L35&gt;=75,3.5, L35&gt;=70,3, L35&gt;=65,2.5, L35&gt;=60,2, L35&gt;=55,1.5, L35&gt;=50,1, L35&gt;=0,0))</f>
        <v/>
      </c>
      <c r="N35" s="18"/>
      <c r="O35" s="12"/>
      <c r="P35" s="12"/>
      <c r="Q35" s="12"/>
      <c r="R35" s="12"/>
      <c r="S35" s="12"/>
      <c r="T35" s="12"/>
      <c r="U35" s="12"/>
    </row>
    <row r="36" spans="1:21" ht="12" customHeight="1" x14ac:dyDescent="0.2">
      <c r="A36" s="10">
        <f>IF('1-4'!A34&lt;&gt;"", '1-4'!A34, "")</f>
        <v>29</v>
      </c>
      <c r="B36" s="136" t="str">
        <f>IF('1-4'!A34&lt;&gt;"", '1-4'!C34, "")</f>
        <v>เด็กชายพีรพล พงษ์ศิริ</v>
      </c>
      <c r="C36" s="11"/>
      <c r="D36" s="11"/>
      <c r="E36" s="11"/>
      <c r="F36" s="11"/>
      <c r="G36" s="11"/>
      <c r="H36" s="11"/>
      <c r="I36" s="140" t="str">
        <f>IF('1-4'!$A36="","",IF(COUNT(C36:H36)=0,"",SUM(C36:H36)))</f>
        <v/>
      </c>
      <c r="J36" s="142" t="str">
        <f>IF('1-4'!$A36="","", IF(SUM(KPA_A!I36:J36, KPA_B!I36)=0,"", SUM(KPA_A!I36:J36, KPA_B!I36)))</f>
        <v/>
      </c>
      <c r="K36" s="141"/>
      <c r="L36" s="55" t="str">
        <f>IF('1-4'!$A36="","", IF(SUM(J36:K36)=0,"", SUM(J36:K36)))</f>
        <v/>
      </c>
      <c r="M36" s="6" t="str" cm="1">
        <f t="array" ref="M36">IF('1-4'!$A36="","",_xlfn.IFS(สรุปบันทึกเวลาเรียนรายวิชา!I36="มส","มส", AC36="ร","ร", L36="","", L36&gt;=80,4, L36&gt;=75,3.5, L36&gt;=70,3, L36&gt;=65,2.5, L36&gt;=60,2, L36&gt;=55,1.5, L36&gt;=50,1, L36&gt;=0,0))</f>
        <v/>
      </c>
      <c r="N36" s="18"/>
      <c r="O36" s="12"/>
      <c r="P36" s="12"/>
      <c r="Q36" s="12"/>
      <c r="R36" s="12"/>
      <c r="S36" s="12"/>
      <c r="T36" s="12"/>
      <c r="U36" s="12"/>
    </row>
    <row r="37" spans="1:21" ht="12" customHeight="1" x14ac:dyDescent="0.2">
      <c r="A37" s="10">
        <f>IF('1-4'!A35&lt;&gt;"", '1-4'!A35, "")</f>
        <v>30</v>
      </c>
      <c r="B37" s="136" t="str">
        <f>IF('1-4'!A35&lt;&gt;"", '1-4'!C35, "")</f>
        <v>เด็กชายภานุพงศ์ ศรีเมือง</v>
      </c>
      <c r="C37" s="11"/>
      <c r="D37" s="11"/>
      <c r="E37" s="11"/>
      <c r="F37" s="11"/>
      <c r="G37" s="11"/>
      <c r="H37" s="11"/>
      <c r="I37" s="140" t="str">
        <f>IF('1-4'!$A37="","",IF(COUNT(C37:H37)=0,"",SUM(C37:H37)))</f>
        <v/>
      </c>
      <c r="J37" s="142" t="str">
        <f>IF('1-4'!$A37="","", IF(SUM(KPA_A!I37:J37, KPA_B!I37)=0,"", SUM(KPA_A!I37:J37, KPA_B!I37)))</f>
        <v/>
      </c>
      <c r="K37" s="141"/>
      <c r="L37" s="55" t="str">
        <f>IF('1-4'!$A37="","", IF(SUM(J37:K37)=0,"", SUM(J37:K37)))</f>
        <v/>
      </c>
      <c r="M37" s="6" t="str" cm="1">
        <f t="array" ref="M37">IF('1-4'!$A37="","",_xlfn.IFS(สรุปบันทึกเวลาเรียนรายวิชา!I37="มส","มส", AC37="ร","ร", L37="","", L37&gt;=80,4, L37&gt;=75,3.5, L37&gt;=70,3, L37&gt;=65,2.5, L37&gt;=60,2, L37&gt;=55,1.5, L37&gt;=50,1, L37&gt;=0,0))</f>
        <v/>
      </c>
      <c r="N37" s="18"/>
      <c r="O37" s="12"/>
      <c r="P37" s="12"/>
      <c r="Q37" s="12"/>
      <c r="R37" s="12"/>
      <c r="S37" s="12"/>
      <c r="T37" s="12"/>
      <c r="U37" s="12"/>
    </row>
    <row r="38" spans="1:21" ht="12" customHeight="1" x14ac:dyDescent="0.2">
      <c r="A38" s="10">
        <f>IF('1-4'!A36&lt;&gt;"", '1-4'!A36, "")</f>
        <v>31</v>
      </c>
      <c r="B38" s="136" t="str">
        <f>IF('1-4'!A36&lt;&gt;"", '1-4'!C36, "")</f>
        <v>เด็กชายภูมินทร์ อุดมสุข</v>
      </c>
      <c r="C38" s="11"/>
      <c r="D38" s="11"/>
      <c r="E38" s="11"/>
      <c r="F38" s="11"/>
      <c r="G38" s="11"/>
      <c r="H38" s="11"/>
      <c r="I38" s="140" t="str">
        <f>IF('1-4'!$A38="","",IF(COUNT(C38:H38)=0,"",SUM(C38:H38)))</f>
        <v/>
      </c>
      <c r="J38" s="142" t="str">
        <f>IF('1-4'!$A38="","", IF(SUM(KPA_A!I38:J38, KPA_B!I38)=0,"", SUM(KPA_A!I38:J38, KPA_B!I38)))</f>
        <v/>
      </c>
      <c r="K38" s="141"/>
      <c r="L38" s="55" t="str">
        <f>IF('1-4'!$A38="","", IF(SUM(J38:K38)=0,"", SUM(J38:K38)))</f>
        <v/>
      </c>
      <c r="M38" s="6" t="str" cm="1">
        <f t="array" ref="M38">IF('1-4'!$A38="","",_xlfn.IFS(สรุปบันทึกเวลาเรียนรายวิชา!I38="มส","มส", AC38="ร","ร", L38="","", L38&gt;=80,4, L38&gt;=75,3.5, L38&gt;=70,3, L38&gt;=65,2.5, L38&gt;=60,2, L38&gt;=55,1.5, L38&gt;=50,1, L38&gt;=0,0))</f>
        <v/>
      </c>
      <c r="N38" s="18"/>
      <c r="O38" s="12"/>
      <c r="P38" s="12"/>
      <c r="Q38" s="12"/>
      <c r="R38" s="12"/>
      <c r="S38" s="12"/>
      <c r="T38" s="12"/>
      <c r="U38" s="12"/>
    </row>
    <row r="39" spans="1:21" ht="12" customHeight="1" x14ac:dyDescent="0.2">
      <c r="A39" s="10">
        <f>IF('1-4'!A37&lt;&gt;"", '1-4'!A37, "")</f>
        <v>32</v>
      </c>
      <c r="B39" s="136" t="str">
        <f>IF('1-4'!A37&lt;&gt;"", '1-4'!C37, "")</f>
        <v>เด็กชายมนัสวิน รุ่งเรือง</v>
      </c>
      <c r="C39" s="11"/>
      <c r="D39" s="11"/>
      <c r="E39" s="11"/>
      <c r="F39" s="11"/>
      <c r="G39" s="11"/>
      <c r="H39" s="11"/>
      <c r="I39" s="140" t="str">
        <f>IF('1-4'!$A39="","",IF(COUNT(C39:H39)=0,"",SUM(C39:H39)))</f>
        <v/>
      </c>
      <c r="J39" s="142" t="str">
        <f>IF('1-4'!$A39="","", IF(SUM(KPA_A!I39:J39, KPA_B!I39)=0,"", SUM(KPA_A!I39:J39, KPA_B!I39)))</f>
        <v/>
      </c>
      <c r="K39" s="141"/>
      <c r="L39" s="55" t="str">
        <f>IF('1-4'!$A39="","", IF(SUM(J39:K39)=0,"", SUM(J39:K39)))</f>
        <v/>
      </c>
      <c r="M39" s="6" t="str" cm="1">
        <f t="array" ref="M39">IF('1-4'!$A39="","",_xlfn.IFS(สรุปบันทึกเวลาเรียนรายวิชา!I39="มส","มส", AC39="ร","ร", L39="","", L39&gt;=80,4, L39&gt;=75,3.5, L39&gt;=70,3, L39&gt;=65,2.5, L39&gt;=60,2, L39&gt;=55,1.5, L39&gt;=50,1, L39&gt;=0,0))</f>
        <v/>
      </c>
      <c r="N39" s="18"/>
      <c r="O39" s="12"/>
      <c r="P39" s="12"/>
      <c r="Q39" s="12"/>
      <c r="R39" s="12"/>
      <c r="S39" s="12"/>
      <c r="T39" s="12"/>
      <c r="U39" s="12"/>
    </row>
    <row r="40" spans="1:21" ht="12" customHeight="1" x14ac:dyDescent="0.2">
      <c r="A40" s="10">
        <f>IF('1-4'!A38&lt;&gt;"", '1-4'!A38, "")</f>
        <v>33</v>
      </c>
      <c r="B40" s="136" t="str">
        <f>IF('1-4'!A38&lt;&gt;"", '1-4'!C38, "")</f>
        <v>เด็กชายเมธาสิทธิ์ กิจเจริญ</v>
      </c>
      <c r="C40" s="11"/>
      <c r="D40" s="11"/>
      <c r="E40" s="11"/>
      <c r="F40" s="11"/>
      <c r="G40" s="11"/>
      <c r="H40" s="11"/>
      <c r="I40" s="140" t="str">
        <f>IF('1-4'!$A40="","",IF(COUNT(C40:H40)=0,"",SUM(C40:H40)))</f>
        <v/>
      </c>
      <c r="J40" s="142" t="str">
        <f>IF('1-4'!$A40="","", IF(SUM(KPA_A!I40:J40, KPA_B!I40)=0,"", SUM(KPA_A!I40:J40, KPA_B!I40)))</f>
        <v/>
      </c>
      <c r="K40" s="141"/>
      <c r="L40" s="55" t="str">
        <f>IF('1-4'!$A40="","", IF(SUM(J40:K40)=0,"", SUM(J40:K40)))</f>
        <v/>
      </c>
      <c r="M40" s="6" t="str" cm="1">
        <f t="array" ref="M40">IF('1-4'!$A40="","",_xlfn.IFS(สรุปบันทึกเวลาเรียนรายวิชา!I40="มส","มส", AC40="ร","ร", L40="","", L40&gt;=80,4, L40&gt;=75,3.5, L40&gt;=70,3, L40&gt;=65,2.5, L40&gt;=60,2, L40&gt;=55,1.5, L40&gt;=50,1, L40&gt;=0,0))</f>
        <v/>
      </c>
      <c r="N40" s="18"/>
      <c r="O40" s="12"/>
      <c r="P40" s="12"/>
      <c r="Q40" s="12"/>
      <c r="R40" s="12"/>
      <c r="S40" s="12"/>
      <c r="T40" s="12"/>
      <c r="U40" s="12"/>
    </row>
    <row r="41" spans="1:21" ht="12" customHeight="1" x14ac:dyDescent="0.2">
      <c r="A41" s="10">
        <f>IF('1-4'!A39&lt;&gt;"", '1-4'!A39, "")</f>
        <v>34</v>
      </c>
      <c r="B41" s="136" t="str">
        <f>IF('1-4'!A39&lt;&gt;"", '1-4'!C39, "")</f>
        <v>เด็กชายรชต พัฒนสิน</v>
      </c>
      <c r="C41" s="11"/>
      <c r="D41" s="11"/>
      <c r="E41" s="11"/>
      <c r="F41" s="11"/>
      <c r="G41" s="11"/>
      <c r="H41" s="11"/>
      <c r="I41" s="140" t="str">
        <f>IF('1-4'!$A41="","",IF(COUNT(C41:H41)=0,"",SUM(C41:H41)))</f>
        <v/>
      </c>
      <c r="J41" s="142" t="str">
        <f>IF('1-4'!$A41="","", IF(SUM(KPA_A!I41:J41, KPA_B!I41)=0,"", SUM(KPA_A!I41:J41, KPA_B!I41)))</f>
        <v/>
      </c>
      <c r="K41" s="141"/>
      <c r="L41" s="55" t="str">
        <f>IF('1-4'!$A41="","", IF(SUM(J41:K41)=0,"", SUM(J41:K41)))</f>
        <v/>
      </c>
      <c r="M41" s="6" t="str" cm="1">
        <f t="array" ref="M41">IF('1-4'!$A41="","",_xlfn.IFS(สรุปบันทึกเวลาเรียนรายวิชา!I41="มส","มส", AC41="ร","ร", L41="","", L41&gt;=80,4, L41&gt;=75,3.5, L41&gt;=70,3, L41&gt;=65,2.5, L41&gt;=60,2, L41&gt;=55,1.5, L41&gt;=50,1, L41&gt;=0,0))</f>
        <v/>
      </c>
      <c r="N41" s="18"/>
      <c r="O41" s="12"/>
      <c r="P41" s="12"/>
      <c r="Q41" s="12"/>
      <c r="R41" s="12"/>
      <c r="S41" s="12"/>
      <c r="T41" s="12"/>
      <c r="U41" s="12"/>
    </row>
    <row r="42" spans="1:21" ht="12" customHeight="1" x14ac:dyDescent="0.2">
      <c r="A42" s="10">
        <f>IF('1-4'!A40&lt;&gt;"", '1-4'!A40, "")</f>
        <v>35</v>
      </c>
      <c r="B42" s="136" t="str">
        <f>IF('1-4'!A40&lt;&gt;"", '1-4'!C40, "")</f>
        <v>เด็กชายรณกร นามสกุลดี</v>
      </c>
      <c r="C42" s="11"/>
      <c r="D42" s="11"/>
      <c r="E42" s="11"/>
      <c r="F42" s="11"/>
      <c r="G42" s="11"/>
      <c r="H42" s="11"/>
      <c r="I42" s="140" t="str">
        <f>IF('1-4'!$A42="","",IF(COUNT(C42:H42)=0,"",SUM(C42:H42)))</f>
        <v/>
      </c>
      <c r="J42" s="142" t="str">
        <f>IF('1-4'!$A42="","", IF(SUM(KPA_A!I42:J42, KPA_B!I42)=0,"", SUM(KPA_A!I42:J42, KPA_B!I42)))</f>
        <v/>
      </c>
      <c r="K42" s="141"/>
      <c r="L42" s="55" t="str">
        <f>IF('1-4'!$A42="","", IF(SUM(J42:K42)=0,"", SUM(J42:K42)))</f>
        <v/>
      </c>
      <c r="M42" s="6" t="str" cm="1">
        <f t="array" ref="M42">IF('1-4'!$A42="","",_xlfn.IFS(สรุปบันทึกเวลาเรียนรายวิชา!I42="มส","มส", AC42="ร","ร", L42="","", L42&gt;=80,4, L42&gt;=75,3.5, L42&gt;=70,3, L42&gt;=65,2.5, L42&gt;=60,2, L42&gt;=55,1.5, L42&gt;=50,1, L42&gt;=0,0))</f>
        <v/>
      </c>
      <c r="N42" s="18"/>
      <c r="O42" s="12"/>
      <c r="P42" s="12"/>
      <c r="Q42" s="12"/>
      <c r="R42" s="12"/>
      <c r="S42" s="12"/>
      <c r="T42" s="12"/>
      <c r="U42" s="12"/>
    </row>
    <row r="43" spans="1:21" ht="12" customHeight="1" x14ac:dyDescent="0.2">
      <c r="A43" s="10">
        <f>IF('1-4'!A41&lt;&gt;"", '1-4'!A41, "")</f>
        <v>36</v>
      </c>
      <c r="B43" s="136" t="str">
        <f>IF('1-4'!A41&lt;&gt;"", '1-4'!C41, "")</f>
        <v>เด็กชายวรวุฒิ สดใส</v>
      </c>
      <c r="C43" s="11"/>
      <c r="D43" s="11"/>
      <c r="E43" s="11"/>
      <c r="F43" s="11"/>
      <c r="G43" s="11"/>
      <c r="H43" s="11"/>
      <c r="I43" s="140" t="str">
        <f>IF('1-4'!$A43="","",IF(COUNT(C43:H43)=0,"",SUM(C43:H43)))</f>
        <v/>
      </c>
      <c r="J43" s="142" t="str">
        <f>IF('1-4'!$A43="","", IF(SUM(KPA_A!I43:J43, KPA_B!I43)=0,"", SUM(KPA_A!I43:J43, KPA_B!I43)))</f>
        <v/>
      </c>
      <c r="K43" s="141"/>
      <c r="L43" s="55" t="str">
        <f>IF('1-4'!$A43="","", IF(SUM(J43:K43)=0,"", SUM(J43:K43)))</f>
        <v/>
      </c>
      <c r="M43" s="6" t="str" cm="1">
        <f t="array" ref="M43">IF('1-4'!$A43="","",_xlfn.IFS(สรุปบันทึกเวลาเรียนรายวิชา!I43="มส","มส", AC43="ร","ร", L43="","", L43&gt;=80,4, L43&gt;=75,3.5, L43&gt;=70,3, L43&gt;=65,2.5, L43&gt;=60,2, L43&gt;=55,1.5, L43&gt;=50,1, L43&gt;=0,0))</f>
        <v/>
      </c>
      <c r="N43" s="18"/>
      <c r="O43" s="12"/>
      <c r="P43" s="12"/>
      <c r="Q43" s="12"/>
      <c r="R43" s="12"/>
      <c r="S43" s="12"/>
      <c r="T43" s="12"/>
      <c r="U43" s="12"/>
    </row>
    <row r="44" spans="1:21" ht="12" customHeight="1" x14ac:dyDescent="0.2">
      <c r="A44" s="10">
        <f>IF('1-4'!A42&lt;&gt;"", '1-4'!A42, "")</f>
        <v>37</v>
      </c>
      <c r="B44" s="136" t="str">
        <f>IF('1-4'!A42&lt;&gt;"", '1-4'!C42, "")</f>
        <v>เด็กชายวัชระ วิเชียร</v>
      </c>
      <c r="C44" s="11"/>
      <c r="D44" s="11"/>
      <c r="E44" s="11"/>
      <c r="F44" s="11"/>
      <c r="G44" s="11"/>
      <c r="H44" s="11"/>
      <c r="I44" s="140" t="str">
        <f>IF('1-4'!$A44="","",IF(COUNT(C44:H44)=0,"",SUM(C44:H44)))</f>
        <v/>
      </c>
      <c r="J44" s="142" t="str">
        <f>IF('1-4'!$A44="","", IF(SUM(KPA_A!I44:J44, KPA_B!I44)=0,"", SUM(KPA_A!I44:J44, KPA_B!I44)))</f>
        <v/>
      </c>
      <c r="K44" s="141"/>
      <c r="L44" s="55" t="str">
        <f>IF('1-4'!$A44="","", IF(SUM(J44:K44)=0,"", SUM(J44:K44)))</f>
        <v/>
      </c>
      <c r="M44" s="6" t="str" cm="1">
        <f t="array" ref="M44">IF('1-4'!$A44="","",_xlfn.IFS(สรุปบันทึกเวลาเรียนรายวิชา!I44="มส","มส", AC44="ร","ร", L44="","", L44&gt;=80,4, L44&gt;=75,3.5, L44&gt;=70,3, L44&gt;=65,2.5, L44&gt;=60,2, L44&gt;=55,1.5, L44&gt;=50,1, L44&gt;=0,0))</f>
        <v/>
      </c>
      <c r="N44" s="18"/>
      <c r="O44" s="12"/>
      <c r="P44" s="12"/>
      <c r="Q44" s="12"/>
      <c r="R44" s="12"/>
      <c r="S44" s="12"/>
      <c r="T44" s="12"/>
      <c r="U44" s="12"/>
    </row>
    <row r="45" spans="1:21" ht="12" customHeight="1" x14ac:dyDescent="0.2">
      <c r="A45" s="10">
        <f>IF('1-4'!A43&lt;&gt;"", '1-4'!A43, "")</f>
        <v>38</v>
      </c>
      <c r="B45" s="136" t="str">
        <f>IF('1-4'!A43&lt;&gt;"", '1-4'!C43, "")</f>
        <v>เด็กชายวิทวัส พรหมเดช</v>
      </c>
      <c r="C45" s="11"/>
      <c r="D45" s="11"/>
      <c r="E45" s="11"/>
      <c r="F45" s="11"/>
      <c r="G45" s="11"/>
      <c r="H45" s="11"/>
      <c r="I45" s="140" t="str">
        <f>IF('1-4'!$A45="","",IF(COUNT(C45:H45)=0,"",SUM(C45:H45)))</f>
        <v/>
      </c>
      <c r="J45" s="142" t="str">
        <f>IF('1-4'!$A45="","", IF(SUM(KPA_A!I45:J45, KPA_B!I45)=0,"", SUM(KPA_A!I45:J45, KPA_B!I45)))</f>
        <v/>
      </c>
      <c r="K45" s="141"/>
      <c r="L45" s="55" t="str">
        <f>IF('1-4'!$A45="","", IF(SUM(J45:K45)=0,"", SUM(J45:K45)))</f>
        <v/>
      </c>
      <c r="M45" s="6" t="str" cm="1">
        <f t="array" ref="M45">IF('1-4'!$A45="","",_xlfn.IFS(สรุปบันทึกเวลาเรียนรายวิชา!I45="มส","มส", AC45="ร","ร", L45="","", L45&gt;=80,4, L45&gt;=75,3.5, L45&gt;=70,3, L45&gt;=65,2.5, L45&gt;=60,2, L45&gt;=55,1.5, L45&gt;=50,1, L45&gt;=0,0))</f>
        <v/>
      </c>
      <c r="N45" s="18"/>
      <c r="O45" s="12"/>
      <c r="P45" s="12"/>
      <c r="Q45" s="12"/>
      <c r="R45" s="12"/>
      <c r="S45" s="12"/>
      <c r="T45" s="12"/>
      <c r="U45" s="12"/>
    </row>
    <row r="46" spans="1:21" ht="12" customHeight="1" x14ac:dyDescent="0.2">
      <c r="A46" s="10">
        <f>IF('1-4'!A44&lt;&gt;"", '1-4'!A44, "")</f>
        <v>39</v>
      </c>
      <c r="B46" s="136" t="str">
        <f>IF('1-4'!A44&lt;&gt;"", '1-4'!C44, "")</f>
        <v>เด็กชายวีรภัทร จิตต์มั่นคง</v>
      </c>
      <c r="C46" s="11"/>
      <c r="D46" s="11"/>
      <c r="E46" s="11"/>
      <c r="F46" s="11"/>
      <c r="G46" s="11"/>
      <c r="H46" s="11"/>
      <c r="I46" s="140" t="str">
        <f>IF('1-4'!$A46="","",IF(COUNT(C46:H46)=0,"",SUM(C46:H46)))</f>
        <v/>
      </c>
      <c r="J46" s="142" t="str">
        <f>IF('1-4'!$A46="","", IF(SUM(KPA_A!I46:J46, KPA_B!I46)=0,"", SUM(KPA_A!I46:J46, KPA_B!I46)))</f>
        <v/>
      </c>
      <c r="K46" s="141"/>
      <c r="L46" s="55" t="str">
        <f>IF('1-4'!$A46="","", IF(SUM(J46:K46)=0,"", SUM(J46:K46)))</f>
        <v/>
      </c>
      <c r="M46" s="6" t="str" cm="1">
        <f t="array" ref="M46">IF('1-4'!$A46="","",_xlfn.IFS(สรุปบันทึกเวลาเรียนรายวิชา!I46="มส","มส", AC46="ร","ร", L46="","", L46&gt;=80,4, L46&gt;=75,3.5, L46&gt;=70,3, L46&gt;=65,2.5, L46&gt;=60,2, L46&gt;=55,1.5, L46&gt;=50,1, L46&gt;=0,0))</f>
        <v/>
      </c>
      <c r="N46" s="18"/>
      <c r="O46" s="12"/>
      <c r="P46" s="12"/>
      <c r="Q46" s="12"/>
      <c r="R46" s="12"/>
      <c r="S46" s="12"/>
      <c r="T46" s="12"/>
      <c r="U46" s="12"/>
    </row>
    <row r="47" spans="1:21" ht="12" customHeight="1" x14ac:dyDescent="0.2">
      <c r="A47" s="10">
        <f>IF('1-4'!A45&lt;&gt;"", '1-4'!A45, "")</f>
        <v>40</v>
      </c>
      <c r="B47" s="136" t="str">
        <f>IF('1-4'!A45&lt;&gt;"", '1-4'!C45, "")</f>
        <v>เด็กชายศุภณัฐ ขยันหา</v>
      </c>
      <c r="C47" s="11"/>
      <c r="D47" s="11"/>
      <c r="E47" s="11"/>
      <c r="F47" s="11"/>
      <c r="G47" s="11"/>
      <c r="H47" s="11"/>
      <c r="I47" s="140" t="str">
        <f>IF('1-4'!$A47="","",IF(COUNT(C47:H47)=0,"",SUM(C47:H47)))</f>
        <v/>
      </c>
      <c r="J47" s="142" t="str">
        <f>IF('1-4'!$A47="","", IF(SUM(KPA_A!I47:J47, KPA_B!I47)=0,"", SUM(KPA_A!I47:J47, KPA_B!I47)))</f>
        <v/>
      </c>
      <c r="K47" s="141"/>
      <c r="L47" s="55" t="str">
        <f>IF('1-4'!$A47="","", IF(SUM(J47:K47)=0,"", SUM(J47:K47)))</f>
        <v/>
      </c>
      <c r="M47" s="6" t="str" cm="1">
        <f t="array" ref="M47">IF('1-4'!$A47="","",_xlfn.IFS(สรุปบันทึกเวลาเรียนรายวิชา!I47="มส","มส", AC47="ร","ร", L47="","", L47&gt;=80,4, L47&gt;=75,3.5, L47&gt;=70,3, L47&gt;=65,2.5, L47&gt;=60,2, L47&gt;=55,1.5, L47&gt;=50,1, L47&gt;=0,0))</f>
        <v/>
      </c>
      <c r="N47" s="18"/>
      <c r="O47" s="12"/>
      <c r="P47" s="12"/>
      <c r="Q47" s="12"/>
      <c r="R47" s="12"/>
      <c r="S47" s="12"/>
      <c r="T47" s="12"/>
      <c r="U47" s="12"/>
    </row>
    <row r="48" spans="1:21" ht="12" customHeight="1" x14ac:dyDescent="0.2">
      <c r="A48" s="10">
        <f>IF('1-4'!A46&lt;&gt;"", '1-4'!A46, "")</f>
        <v>41</v>
      </c>
      <c r="B48" s="136" t="str">
        <f>IF('1-4'!A46&lt;&gt;"", '1-4'!C46, "")</f>
        <v>เด็กชายสิทธิโชค ยิ้มสู้</v>
      </c>
      <c r="C48" s="11"/>
      <c r="D48" s="11"/>
      <c r="E48" s="11"/>
      <c r="F48" s="11"/>
      <c r="G48" s="11"/>
      <c r="H48" s="11"/>
      <c r="I48" s="140" t="str">
        <f>IF('1-4'!$A48="","",IF(COUNT(C48:H48)=0,"",SUM(C48:H48)))</f>
        <v/>
      </c>
      <c r="J48" s="142" t="str">
        <f>IF('1-4'!$A48="","", IF(SUM(KPA_A!I48:J48, KPA_B!I48)=0,"", SUM(KPA_A!I48:J48, KPA_B!I48)))</f>
        <v/>
      </c>
      <c r="K48" s="141"/>
      <c r="L48" s="55" t="str">
        <f>IF('1-4'!$A48="","", IF(SUM(J48:K48)=0,"", SUM(J48:K48)))</f>
        <v/>
      </c>
      <c r="M48" s="6" t="str" cm="1">
        <f t="array" ref="M48">IF('1-4'!$A48="","",_xlfn.IFS(สรุปบันทึกเวลาเรียนรายวิชา!I48="มส","มส", AC48="ร","ร", L48="","", L48&gt;=80,4, L48&gt;=75,3.5, L48&gt;=70,3, L48&gt;=65,2.5, L48&gt;=60,2, L48&gt;=55,1.5, L48&gt;=50,1, L48&gt;=0,0))</f>
        <v/>
      </c>
      <c r="N48" s="18"/>
      <c r="O48" s="12"/>
      <c r="P48" s="12"/>
      <c r="Q48" s="12"/>
      <c r="R48" s="12"/>
      <c r="S48" s="12"/>
      <c r="T48" s="12"/>
      <c r="U48" s="12"/>
    </row>
    <row r="49" spans="1:21" ht="12" customHeight="1" x14ac:dyDescent="0.2">
      <c r="A49" s="10">
        <f>IF('1-4'!A47&lt;&gt;"", '1-4'!A47, "")</f>
        <v>42</v>
      </c>
      <c r="B49" s="136" t="str">
        <f>IF('1-4'!A47&lt;&gt;"", '1-4'!C47, "")</f>
        <v>เด็กชายสรวิชญ์ เก่งกล้า</v>
      </c>
      <c r="C49" s="11"/>
      <c r="D49" s="11"/>
      <c r="E49" s="11"/>
      <c r="F49" s="11"/>
      <c r="G49" s="11"/>
      <c r="H49" s="11"/>
      <c r="I49" s="140" t="str">
        <f>IF('1-4'!$A49="","",IF(COUNT(C49:H49)=0,"",SUM(C49:H49)))</f>
        <v/>
      </c>
      <c r="J49" s="142" t="str">
        <f>IF('1-4'!$A49="","", IF(SUM(KPA_A!I49:J49, KPA_B!I49)=0,"", SUM(KPA_A!I49:J49, KPA_B!I49)))</f>
        <v/>
      </c>
      <c r="K49" s="141"/>
      <c r="L49" s="55" t="str">
        <f>IF('1-4'!$A49="","", IF(SUM(J49:K49)=0,"", SUM(J49:K49)))</f>
        <v/>
      </c>
      <c r="M49" s="6" t="str" cm="1">
        <f t="array" ref="M49">IF('1-4'!$A49="","",_xlfn.IFS(สรุปบันทึกเวลาเรียนรายวิชา!I49="มส","มส", AC49="ร","ร", L49="","", L49&gt;=80,4, L49&gt;=75,3.5, L49&gt;=70,3, L49&gt;=65,2.5, L49&gt;=60,2, L49&gt;=55,1.5, L49&gt;=50,1, L49&gt;=0,0))</f>
        <v/>
      </c>
      <c r="N49" s="18"/>
      <c r="O49" s="12"/>
      <c r="P49" s="12"/>
      <c r="Q49" s="12"/>
      <c r="R49" s="12"/>
      <c r="S49" s="12"/>
      <c r="T49" s="12"/>
      <c r="U49" s="12"/>
    </row>
    <row r="50" spans="1:21" ht="12" customHeight="1" x14ac:dyDescent="0.2">
      <c r="A50" s="10">
        <f>IF('1-4'!A48&lt;&gt;"", '1-4'!A48, "")</f>
        <v>43</v>
      </c>
      <c r="B50" s="136" t="str">
        <f>IF('1-4'!A48&lt;&gt;"", '1-4'!C48, "")</f>
        <v>เด็กชายอนันต์ ทรงพลัง</v>
      </c>
      <c r="C50" s="11"/>
      <c r="D50" s="11"/>
      <c r="E50" s="11"/>
      <c r="F50" s="11"/>
      <c r="G50" s="11"/>
      <c r="H50" s="11"/>
      <c r="I50" s="140" t="str">
        <f>IF('1-4'!$A50="","",IF(COUNT(C50:H50)=0,"",SUM(C50:H50)))</f>
        <v/>
      </c>
      <c r="J50" s="142" t="str">
        <f>IF('1-4'!$A50="","", IF(SUM(KPA_A!I50:J50, KPA_B!I50)=0,"", SUM(KPA_A!I50:J50, KPA_B!I50)))</f>
        <v/>
      </c>
      <c r="K50" s="141"/>
      <c r="L50" s="55" t="str">
        <f>IF('1-4'!$A50="","", IF(SUM(J50:K50)=0,"", SUM(J50:K50)))</f>
        <v/>
      </c>
      <c r="M50" s="6" t="str" cm="1">
        <f t="array" ref="M50">IF('1-4'!$A50="","",_xlfn.IFS(สรุปบันทึกเวลาเรียนรายวิชา!I50="มส","มส", AC50="ร","ร", L50="","", L50&gt;=80,4, L50&gt;=75,3.5, L50&gt;=70,3, L50&gt;=65,2.5, L50&gt;=60,2, L50&gt;=55,1.5, L50&gt;=50,1, L50&gt;=0,0))</f>
        <v/>
      </c>
      <c r="N50" s="18"/>
      <c r="O50" s="12"/>
      <c r="P50" s="12"/>
      <c r="Q50" s="12"/>
      <c r="R50" s="12"/>
      <c r="S50" s="12"/>
      <c r="T50" s="12"/>
      <c r="U50" s="12"/>
    </row>
    <row r="51" spans="1:21" ht="12" customHeight="1" x14ac:dyDescent="0.2">
      <c r="A51" s="10">
        <f>IF('1-4'!A49&lt;&gt;"", '1-4'!A49, "")</f>
        <v>44</v>
      </c>
      <c r="B51" s="136" t="str">
        <f>IF('1-4'!A49&lt;&gt;"", '1-4'!C49, "")</f>
        <v>เด็กชายอภิวัฒน์ แสนสุข</v>
      </c>
      <c r="C51" s="11"/>
      <c r="D51" s="11"/>
      <c r="E51" s="11"/>
      <c r="F51" s="11"/>
      <c r="G51" s="11"/>
      <c r="H51" s="11"/>
      <c r="I51" s="140" t="str">
        <f>IF('1-4'!$A51="","",IF(COUNT(C51:H51)=0,"",SUM(C51:H51)))</f>
        <v/>
      </c>
      <c r="J51" s="142" t="str">
        <f>IF('1-4'!$A51="","", IF(SUM(KPA_A!I51:J51, KPA_B!I51)=0,"", SUM(KPA_A!I51:J51, KPA_B!I51)))</f>
        <v/>
      </c>
      <c r="K51" s="141"/>
      <c r="L51" s="55" t="str">
        <f>IF('1-4'!$A51="","", IF(SUM(J51:K51)=0,"", SUM(J51:K51)))</f>
        <v/>
      </c>
      <c r="M51" s="6" t="str" cm="1">
        <f t="array" ref="M51">IF('1-4'!$A51="","",_xlfn.IFS(สรุปบันทึกเวลาเรียนรายวิชา!I51="มส","มส", AC51="ร","ร", L51="","", L51&gt;=80,4, L51&gt;=75,3.5, L51&gt;=70,3, L51&gt;=65,2.5, L51&gt;=60,2, L51&gt;=55,1.5, L51&gt;=50,1, L51&gt;=0,0))</f>
        <v/>
      </c>
      <c r="N51" s="18"/>
      <c r="O51" s="12"/>
      <c r="P51" s="12"/>
      <c r="Q51" s="12"/>
      <c r="R51" s="12"/>
      <c r="S51" s="12"/>
      <c r="T51" s="12"/>
      <c r="U51" s="12"/>
    </row>
    <row r="52" spans="1:21" ht="12" customHeight="1" x14ac:dyDescent="0.2">
      <c r="A52" s="10">
        <f>IF('1-4'!A50&lt;&gt;"", '1-4'!A50, "")</f>
        <v>45</v>
      </c>
      <c r="B52" s="136" t="str">
        <f>IF('1-4'!A50&lt;&gt;"", '1-4'!C50, "")</f>
        <v>เด็กชายอัครพล บุญประคอง</v>
      </c>
      <c r="C52" s="11"/>
      <c r="D52" s="11"/>
      <c r="E52" s="11"/>
      <c r="F52" s="11"/>
      <c r="G52" s="11"/>
      <c r="H52" s="11"/>
      <c r="I52" s="140" t="str">
        <f>IF('1-4'!$A52="","",IF(COUNT(C52:H52)=0,"",SUM(C52:H52)))</f>
        <v/>
      </c>
      <c r="J52" s="142" t="str">
        <f>IF('1-4'!$A52="","", IF(SUM(KPA_A!I52:J52, KPA_B!I52)=0,"", SUM(KPA_A!I52:J52, KPA_B!I52)))</f>
        <v/>
      </c>
      <c r="K52" s="141"/>
      <c r="L52" s="55" t="str">
        <f>IF('1-4'!$A52="","", IF(SUM(J52:K52)=0,"", SUM(J52:K52)))</f>
        <v/>
      </c>
      <c r="M52" s="6" t="str" cm="1">
        <f t="array" ref="M52">IF('1-4'!$A52="","",_xlfn.IFS(สรุปบันทึกเวลาเรียนรายวิชา!I52="มส","มส", AC52="ร","ร", L52="","", L52&gt;=80,4, L52&gt;=75,3.5, L52&gt;=70,3, L52&gt;=65,2.5, L52&gt;=60,2, L52&gt;=55,1.5, L52&gt;=50,1, L52&gt;=0,0))</f>
        <v/>
      </c>
      <c r="N52" s="18"/>
      <c r="O52" s="12"/>
      <c r="P52" s="12"/>
      <c r="Q52" s="12"/>
      <c r="R52" s="12"/>
      <c r="S52" s="12"/>
      <c r="T52" s="12"/>
      <c r="U52" s="12"/>
    </row>
    <row r="53" spans="1:21" ht="8.1" customHeight="1" x14ac:dyDescent="0.2">
      <c r="A53" s="12"/>
      <c r="B53" s="131"/>
      <c r="C53" s="12"/>
      <c r="D53" s="12"/>
      <c r="E53" s="12"/>
      <c r="F53" s="12"/>
      <c r="G53" s="12"/>
      <c r="H53" s="12"/>
      <c r="I53" s="12"/>
      <c r="L53" s="26"/>
      <c r="M53" s="12"/>
      <c r="N53" s="12"/>
      <c r="O53" s="12"/>
      <c r="P53" s="12"/>
      <c r="Q53" s="12"/>
      <c r="R53" s="12"/>
      <c r="S53" s="12"/>
      <c r="T53" s="12"/>
      <c r="U53" s="12"/>
    </row>
    <row r="54" spans="1:21" x14ac:dyDescent="0.2">
      <c r="A54" s="12"/>
      <c r="B54" s="131"/>
      <c r="C54" s="12"/>
      <c r="D54" s="12"/>
      <c r="E54" s="12"/>
      <c r="F54" s="12"/>
      <c r="G54" s="12"/>
      <c r="H54" s="12"/>
      <c r="I54" s="12"/>
      <c r="L54" s="26"/>
      <c r="M54" s="12"/>
      <c r="N54" s="12"/>
      <c r="O54" s="12"/>
      <c r="P54" s="12"/>
      <c r="Q54" s="12"/>
      <c r="R54" s="12"/>
      <c r="S54" s="12"/>
      <c r="T54" s="12"/>
      <c r="U54" s="12"/>
    </row>
    <row r="55" spans="1:21" x14ac:dyDescent="0.2">
      <c r="A55" s="12"/>
      <c r="B55" s="131"/>
      <c r="C55" s="12"/>
      <c r="D55" s="12"/>
      <c r="E55" s="12"/>
      <c r="F55" s="12"/>
      <c r="G55" s="12"/>
      <c r="H55" s="12"/>
      <c r="I55" s="12"/>
      <c r="L55" s="26"/>
      <c r="M55" s="12"/>
      <c r="N55" s="12"/>
      <c r="O55" s="12"/>
      <c r="P55" s="12"/>
      <c r="Q55" s="12"/>
      <c r="R55" s="12"/>
      <c r="S55" s="12"/>
      <c r="T55" s="12"/>
      <c r="U55" s="12"/>
    </row>
    <row r="56" spans="1:21" x14ac:dyDescent="0.2">
      <c r="A56" s="12"/>
      <c r="B56" s="131"/>
      <c r="C56" s="12"/>
      <c r="D56" s="12"/>
      <c r="E56" s="12"/>
      <c r="F56" s="12"/>
      <c r="G56" s="12"/>
      <c r="H56" s="12"/>
      <c r="I56" s="12"/>
      <c r="L56" s="26"/>
      <c r="M56" s="12"/>
      <c r="N56" s="12"/>
      <c r="O56" s="12"/>
      <c r="P56" s="12"/>
      <c r="Q56" s="12"/>
      <c r="R56" s="12"/>
      <c r="S56" s="12"/>
      <c r="T56" s="12"/>
      <c r="U56" s="12"/>
    </row>
    <row r="57" spans="1:21" x14ac:dyDescent="0.2">
      <c r="A57" s="12"/>
      <c r="B57" s="131"/>
      <c r="C57" s="12"/>
      <c r="D57" s="12"/>
      <c r="E57" s="12"/>
      <c r="F57" s="12"/>
      <c r="G57" s="12"/>
      <c r="H57" s="12"/>
      <c r="I57" s="12"/>
      <c r="L57" s="26"/>
      <c r="M57" s="12"/>
      <c r="N57" s="12"/>
      <c r="O57" s="12"/>
      <c r="P57" s="12"/>
      <c r="Q57" s="12"/>
      <c r="R57" s="12"/>
      <c r="S57" s="12"/>
      <c r="T57" s="12"/>
      <c r="U57" s="12"/>
    </row>
    <row r="58" spans="1:21" x14ac:dyDescent="0.2">
      <c r="A58" s="12"/>
      <c r="B58" s="131"/>
      <c r="C58" s="12"/>
      <c r="D58" s="12"/>
      <c r="E58" s="12"/>
      <c r="F58" s="12"/>
      <c r="G58" s="12"/>
      <c r="H58" s="12"/>
      <c r="I58" s="12"/>
      <c r="L58" s="26"/>
      <c r="M58" s="12"/>
      <c r="N58" s="12"/>
      <c r="O58" s="12"/>
      <c r="P58" s="12"/>
      <c r="Q58" s="12"/>
      <c r="R58" s="12"/>
      <c r="S58" s="12"/>
      <c r="T58" s="12"/>
      <c r="U58" s="12"/>
    </row>
    <row r="59" spans="1:21" x14ac:dyDescent="0.2">
      <c r="A59" s="12"/>
      <c r="B59" s="131"/>
      <c r="C59" s="12"/>
      <c r="D59" s="12"/>
      <c r="E59" s="12"/>
      <c r="F59" s="12"/>
      <c r="G59" s="12"/>
      <c r="H59" s="12"/>
      <c r="I59" s="12"/>
      <c r="L59" s="26"/>
      <c r="M59" s="12"/>
      <c r="N59" s="12"/>
      <c r="O59" s="12"/>
      <c r="P59" s="12"/>
      <c r="Q59" s="12"/>
      <c r="R59" s="12"/>
      <c r="S59" s="12"/>
      <c r="T59" s="12"/>
      <c r="U59" s="12"/>
    </row>
    <row r="60" spans="1:21" x14ac:dyDescent="0.2">
      <c r="A60" s="12"/>
      <c r="B60" s="131"/>
      <c r="C60" s="12"/>
      <c r="D60" s="12"/>
      <c r="E60" s="12"/>
      <c r="F60" s="12"/>
      <c r="G60" s="12"/>
      <c r="H60" s="12"/>
      <c r="I60" s="12"/>
      <c r="L60" s="26"/>
      <c r="M60" s="12"/>
      <c r="N60" s="12"/>
      <c r="O60" s="12"/>
      <c r="P60" s="12"/>
      <c r="Q60" s="12"/>
      <c r="R60" s="12"/>
      <c r="S60" s="12"/>
      <c r="T60" s="12"/>
      <c r="U60" s="12"/>
    </row>
    <row r="61" spans="1:21" x14ac:dyDescent="0.2">
      <c r="A61" s="12"/>
      <c r="B61" s="131"/>
      <c r="C61" s="12"/>
      <c r="D61" s="12"/>
      <c r="E61" s="12"/>
      <c r="F61" s="12"/>
      <c r="G61" s="12"/>
      <c r="H61" s="12"/>
      <c r="I61" s="12"/>
      <c r="L61" s="26"/>
      <c r="M61" s="12"/>
      <c r="N61" s="12"/>
      <c r="O61" s="12"/>
      <c r="P61" s="12"/>
      <c r="Q61" s="12"/>
      <c r="R61" s="12"/>
      <c r="S61" s="12"/>
      <c r="T61" s="12"/>
      <c r="U61" s="12"/>
    </row>
    <row r="62" spans="1:21" x14ac:dyDescent="0.2">
      <c r="A62" s="12"/>
      <c r="B62" s="131"/>
      <c r="C62" s="12"/>
      <c r="D62" s="12"/>
      <c r="E62" s="12"/>
      <c r="F62" s="12"/>
      <c r="G62" s="12"/>
      <c r="H62" s="12"/>
      <c r="I62" s="12"/>
      <c r="L62" s="26"/>
      <c r="M62" s="12"/>
      <c r="N62" s="12"/>
      <c r="O62" s="12"/>
      <c r="P62" s="12"/>
      <c r="Q62" s="12"/>
      <c r="R62" s="12"/>
      <c r="S62" s="12"/>
      <c r="T62" s="12"/>
      <c r="U62" s="12"/>
    </row>
    <row r="63" spans="1:21" x14ac:dyDescent="0.2">
      <c r="A63" s="12"/>
      <c r="B63" s="131"/>
      <c r="C63" s="12"/>
      <c r="D63" s="12"/>
      <c r="E63" s="12"/>
      <c r="F63" s="12"/>
      <c r="G63" s="12"/>
      <c r="H63" s="12"/>
      <c r="I63" s="12"/>
      <c r="L63" s="26"/>
      <c r="M63" s="12"/>
      <c r="N63" s="12"/>
      <c r="O63" s="12"/>
      <c r="P63" s="12"/>
      <c r="Q63" s="12"/>
      <c r="R63" s="12"/>
      <c r="S63" s="12"/>
      <c r="T63" s="12"/>
      <c r="U63" s="12"/>
    </row>
    <row r="64" spans="1:21" x14ac:dyDescent="0.2">
      <c r="A64" s="12"/>
      <c r="B64" s="131"/>
      <c r="C64" s="12"/>
      <c r="D64" s="12"/>
      <c r="E64" s="12"/>
      <c r="F64" s="12"/>
      <c r="G64" s="12"/>
      <c r="H64" s="12"/>
      <c r="I64" s="12"/>
      <c r="L64" s="26"/>
      <c r="M64" s="12"/>
      <c r="N64" s="12"/>
      <c r="O64" s="12"/>
      <c r="P64" s="12"/>
      <c r="Q64" s="12"/>
      <c r="R64" s="12"/>
      <c r="S64" s="12"/>
      <c r="T64" s="12"/>
      <c r="U64" s="12"/>
    </row>
    <row r="65" spans="1:21" x14ac:dyDescent="0.2">
      <c r="A65" s="12"/>
      <c r="B65" s="131"/>
      <c r="C65" s="12"/>
      <c r="D65" s="12"/>
      <c r="E65" s="12"/>
      <c r="F65" s="12"/>
      <c r="G65" s="12"/>
      <c r="H65" s="12"/>
      <c r="I65" s="12"/>
      <c r="L65" s="26"/>
      <c r="M65" s="12"/>
      <c r="N65" s="12"/>
      <c r="O65" s="12"/>
      <c r="P65" s="12"/>
      <c r="Q65" s="12"/>
      <c r="R65" s="12"/>
      <c r="S65" s="12"/>
      <c r="T65" s="12"/>
      <c r="U65" s="12"/>
    </row>
    <row r="66" spans="1:21" x14ac:dyDescent="0.2">
      <c r="A66" s="12"/>
      <c r="B66" s="131"/>
      <c r="C66" s="12"/>
      <c r="D66" s="12"/>
      <c r="E66" s="12"/>
      <c r="F66" s="12"/>
      <c r="G66" s="12"/>
      <c r="H66" s="12"/>
      <c r="I66" s="12"/>
      <c r="L66" s="26"/>
      <c r="M66" s="12"/>
      <c r="N66" s="12"/>
      <c r="O66" s="12"/>
      <c r="P66" s="12"/>
      <c r="Q66" s="12"/>
      <c r="R66" s="12"/>
      <c r="S66" s="12"/>
      <c r="T66" s="12"/>
      <c r="U66" s="12"/>
    </row>
    <row r="67" spans="1:21" x14ac:dyDescent="0.2">
      <c r="A67" s="12"/>
      <c r="B67" s="131"/>
      <c r="C67" s="12"/>
      <c r="D67" s="12"/>
      <c r="E67" s="12"/>
      <c r="F67" s="12"/>
      <c r="G67" s="12"/>
      <c r="H67" s="12"/>
      <c r="I67" s="12"/>
      <c r="L67" s="26"/>
      <c r="M67" s="12"/>
      <c r="N67" s="12"/>
      <c r="O67" s="12"/>
      <c r="P67" s="12"/>
      <c r="Q67" s="12"/>
      <c r="R67" s="12"/>
      <c r="S67" s="12"/>
      <c r="T67" s="12"/>
      <c r="U67" s="12"/>
    </row>
    <row r="68" spans="1:21" x14ac:dyDescent="0.2">
      <c r="A68" s="12"/>
      <c r="B68" s="131"/>
      <c r="C68" s="12"/>
      <c r="D68" s="12"/>
      <c r="E68" s="12"/>
      <c r="F68" s="12"/>
      <c r="G68" s="12"/>
      <c r="H68" s="12"/>
      <c r="I68" s="12"/>
      <c r="L68" s="26"/>
      <c r="M68" s="12"/>
      <c r="N68" s="12"/>
      <c r="O68" s="12"/>
      <c r="P68" s="12"/>
      <c r="Q68" s="12"/>
      <c r="R68" s="12"/>
      <c r="S68" s="12"/>
      <c r="T68" s="12"/>
      <c r="U68" s="12"/>
    </row>
    <row r="69" spans="1:21" x14ac:dyDescent="0.2">
      <c r="A69" s="12"/>
      <c r="B69" s="131"/>
      <c r="C69" s="12"/>
      <c r="D69" s="12"/>
      <c r="E69" s="12"/>
      <c r="F69" s="12"/>
      <c r="G69" s="12"/>
      <c r="H69" s="12"/>
      <c r="I69" s="12"/>
      <c r="L69" s="26"/>
      <c r="M69" s="12"/>
      <c r="N69" s="12"/>
      <c r="O69" s="12"/>
      <c r="P69" s="12"/>
      <c r="Q69" s="12"/>
      <c r="R69" s="12"/>
      <c r="S69" s="12"/>
      <c r="T69" s="12"/>
      <c r="U69" s="12"/>
    </row>
    <row r="70" spans="1:21" x14ac:dyDescent="0.2">
      <c r="A70" s="12"/>
      <c r="B70" s="131"/>
      <c r="C70" s="12"/>
      <c r="D70" s="12"/>
      <c r="E70" s="12"/>
      <c r="F70" s="12"/>
      <c r="G70" s="12"/>
      <c r="H70" s="12"/>
      <c r="I70" s="12"/>
      <c r="L70" s="26"/>
      <c r="M70" s="12"/>
      <c r="N70" s="12"/>
      <c r="O70" s="12"/>
      <c r="P70" s="12"/>
      <c r="Q70" s="12"/>
      <c r="R70" s="12"/>
      <c r="S70" s="12"/>
      <c r="T70" s="12"/>
      <c r="U70" s="12"/>
    </row>
    <row r="71" spans="1:21" x14ac:dyDescent="0.2">
      <c r="A71" s="12"/>
      <c r="B71" s="131"/>
      <c r="C71" s="12"/>
      <c r="D71" s="12"/>
      <c r="E71" s="12"/>
      <c r="F71" s="12"/>
      <c r="G71" s="12"/>
      <c r="H71" s="12"/>
      <c r="I71" s="12"/>
      <c r="L71" s="26"/>
      <c r="M71" s="12"/>
      <c r="N71" s="12"/>
      <c r="O71" s="12"/>
      <c r="P71" s="12"/>
      <c r="Q71" s="12"/>
      <c r="R71" s="12"/>
      <c r="S71" s="12"/>
      <c r="T71" s="12"/>
      <c r="U71" s="12"/>
    </row>
    <row r="72" spans="1:21" x14ac:dyDescent="0.2">
      <c r="A72" s="12"/>
      <c r="B72" s="131"/>
      <c r="C72" s="12"/>
      <c r="D72" s="12"/>
      <c r="E72" s="12"/>
      <c r="F72" s="12"/>
      <c r="G72" s="12"/>
      <c r="H72" s="12"/>
      <c r="I72" s="12"/>
      <c r="L72" s="26"/>
      <c r="M72" s="12"/>
      <c r="N72" s="12"/>
      <c r="O72" s="12"/>
      <c r="P72" s="12"/>
      <c r="Q72" s="12"/>
      <c r="R72" s="12"/>
      <c r="S72" s="12"/>
      <c r="T72" s="12"/>
      <c r="U72" s="12"/>
    </row>
    <row r="73" spans="1:21" x14ac:dyDescent="0.2">
      <c r="A73" s="12"/>
      <c r="B73" s="131"/>
      <c r="C73" s="12"/>
      <c r="D73" s="12"/>
      <c r="E73" s="12"/>
      <c r="F73" s="12"/>
      <c r="G73" s="12"/>
      <c r="H73" s="12"/>
      <c r="I73" s="12"/>
      <c r="L73" s="26"/>
      <c r="M73" s="12"/>
      <c r="N73" s="12"/>
      <c r="O73" s="12"/>
      <c r="P73" s="12"/>
      <c r="Q73" s="12"/>
      <c r="R73" s="12"/>
      <c r="S73" s="12"/>
      <c r="T73" s="12"/>
      <c r="U73" s="12"/>
    </row>
    <row r="74" spans="1:21" x14ac:dyDescent="0.2">
      <c r="A74" s="12"/>
      <c r="B74" s="131"/>
      <c r="C74" s="12"/>
      <c r="D74" s="12"/>
      <c r="E74" s="12"/>
      <c r="F74" s="12"/>
      <c r="G74" s="12"/>
      <c r="H74" s="12"/>
      <c r="I74" s="12"/>
      <c r="L74" s="26"/>
      <c r="M74" s="12"/>
      <c r="N74" s="12"/>
      <c r="O74" s="12"/>
      <c r="P74" s="12"/>
      <c r="Q74" s="12"/>
      <c r="R74" s="12"/>
      <c r="S74" s="12"/>
      <c r="T74" s="12"/>
      <c r="U74" s="12"/>
    </row>
    <row r="75" spans="1:21" x14ac:dyDescent="0.2">
      <c r="A75" s="12"/>
      <c r="B75" s="131"/>
      <c r="C75" s="12"/>
      <c r="D75" s="12"/>
      <c r="E75" s="12"/>
      <c r="F75" s="12"/>
      <c r="G75" s="12"/>
      <c r="H75" s="12"/>
      <c r="I75" s="12"/>
      <c r="L75" s="26"/>
      <c r="M75" s="12"/>
      <c r="N75" s="12"/>
      <c r="O75" s="12"/>
      <c r="P75" s="12"/>
      <c r="Q75" s="12"/>
      <c r="R75" s="12"/>
      <c r="S75" s="12"/>
      <c r="T75" s="12"/>
      <c r="U75" s="12"/>
    </row>
    <row r="76" spans="1:21" x14ac:dyDescent="0.2">
      <c r="A76" s="12"/>
      <c r="B76" s="131"/>
      <c r="C76" s="12"/>
      <c r="D76" s="12"/>
      <c r="E76" s="12"/>
      <c r="F76" s="12"/>
      <c r="G76" s="12"/>
      <c r="H76" s="12"/>
      <c r="I76" s="12"/>
      <c r="L76" s="26"/>
      <c r="M76" s="12"/>
      <c r="N76" s="12"/>
      <c r="O76" s="12"/>
      <c r="P76" s="12"/>
      <c r="Q76" s="12"/>
      <c r="R76" s="12"/>
      <c r="S76" s="12"/>
      <c r="T76" s="12"/>
      <c r="U76" s="12"/>
    </row>
    <row r="77" spans="1:21" x14ac:dyDescent="0.2">
      <c r="A77" s="12"/>
      <c r="B77" s="131"/>
      <c r="C77" s="12"/>
      <c r="D77" s="12"/>
      <c r="E77" s="12"/>
      <c r="F77" s="12"/>
      <c r="G77" s="12"/>
      <c r="H77" s="12"/>
      <c r="I77" s="12"/>
      <c r="L77" s="26"/>
      <c r="M77" s="12"/>
      <c r="N77" s="12"/>
      <c r="O77" s="12"/>
      <c r="P77" s="12"/>
      <c r="Q77" s="12"/>
      <c r="R77" s="12"/>
      <c r="S77" s="12"/>
      <c r="T77" s="12"/>
      <c r="U77" s="12"/>
    </row>
    <row r="78" spans="1:21" x14ac:dyDescent="0.2">
      <c r="A78" s="12"/>
      <c r="B78" s="131"/>
      <c r="C78" s="12"/>
      <c r="D78" s="12"/>
      <c r="E78" s="12"/>
      <c r="F78" s="12"/>
      <c r="G78" s="12"/>
      <c r="H78" s="12"/>
      <c r="I78" s="12"/>
      <c r="L78" s="26"/>
      <c r="M78" s="12"/>
      <c r="N78" s="12"/>
      <c r="O78" s="12"/>
      <c r="P78" s="12"/>
      <c r="Q78" s="12"/>
      <c r="R78" s="12"/>
      <c r="S78" s="12"/>
      <c r="T78" s="12"/>
      <c r="U78" s="12"/>
    </row>
    <row r="79" spans="1:21" x14ac:dyDescent="0.2">
      <c r="A79" s="12"/>
      <c r="B79" s="131"/>
      <c r="C79" s="12"/>
      <c r="D79" s="12"/>
      <c r="E79" s="12"/>
      <c r="F79" s="12"/>
      <c r="G79" s="12"/>
      <c r="H79" s="12"/>
      <c r="I79" s="12"/>
      <c r="L79" s="26"/>
      <c r="M79" s="12"/>
      <c r="N79" s="12"/>
      <c r="O79" s="12"/>
      <c r="P79" s="12"/>
      <c r="Q79" s="12"/>
      <c r="R79" s="12"/>
      <c r="S79" s="12"/>
      <c r="T79" s="12"/>
      <c r="U79" s="12"/>
    </row>
    <row r="80" spans="1:21" x14ac:dyDescent="0.2">
      <c r="A80" s="12"/>
      <c r="B80" s="131"/>
      <c r="C80" s="12"/>
      <c r="D80" s="12"/>
      <c r="E80" s="12"/>
      <c r="F80" s="12"/>
      <c r="G80" s="12"/>
      <c r="H80" s="12"/>
      <c r="I80" s="12"/>
      <c r="L80" s="26"/>
      <c r="M80" s="12"/>
      <c r="N80" s="12"/>
      <c r="O80" s="12"/>
      <c r="P80" s="12"/>
      <c r="Q80" s="12"/>
      <c r="R80" s="12"/>
      <c r="S80" s="12"/>
      <c r="T80" s="12"/>
      <c r="U80" s="12"/>
    </row>
    <row r="81" spans="1:21" x14ac:dyDescent="0.2">
      <c r="A81" s="12"/>
      <c r="B81" s="131"/>
      <c r="C81" s="12"/>
      <c r="D81" s="12"/>
      <c r="E81" s="12"/>
      <c r="F81" s="12"/>
      <c r="G81" s="12"/>
      <c r="H81" s="12"/>
      <c r="I81" s="12"/>
      <c r="L81" s="26"/>
      <c r="M81" s="12"/>
      <c r="N81" s="12"/>
      <c r="O81" s="12"/>
      <c r="P81" s="12"/>
      <c r="Q81" s="12"/>
      <c r="R81" s="12"/>
      <c r="S81" s="12"/>
      <c r="T81" s="12"/>
      <c r="U81" s="12"/>
    </row>
    <row r="82" spans="1:21" x14ac:dyDescent="0.2">
      <c r="A82" s="12"/>
      <c r="B82" s="131"/>
      <c r="C82" s="12"/>
      <c r="D82" s="12"/>
      <c r="E82" s="12"/>
      <c r="F82" s="12"/>
      <c r="G82" s="12"/>
      <c r="H82" s="12"/>
      <c r="I82" s="12"/>
      <c r="L82" s="26"/>
      <c r="M82" s="12"/>
      <c r="N82" s="12"/>
      <c r="O82" s="12"/>
      <c r="P82" s="12"/>
      <c r="Q82" s="12"/>
      <c r="R82" s="12"/>
      <c r="S82" s="12"/>
      <c r="T82" s="12"/>
      <c r="U82" s="12"/>
    </row>
    <row r="83" spans="1:21" x14ac:dyDescent="0.2">
      <c r="A83" s="12"/>
      <c r="B83" s="131"/>
      <c r="C83" s="12"/>
      <c r="D83" s="12"/>
      <c r="E83" s="12"/>
      <c r="F83" s="12"/>
      <c r="G83" s="12"/>
      <c r="H83" s="12"/>
      <c r="I83" s="12"/>
      <c r="L83" s="26"/>
      <c r="M83" s="12"/>
      <c r="N83" s="12"/>
      <c r="O83" s="12"/>
      <c r="P83" s="12"/>
      <c r="Q83" s="12"/>
      <c r="R83" s="12"/>
      <c r="S83" s="12"/>
      <c r="T83" s="12"/>
      <c r="U83" s="12"/>
    </row>
    <row r="84" spans="1:21" x14ac:dyDescent="0.2">
      <c r="A84" s="12"/>
      <c r="B84" s="131"/>
      <c r="C84" s="12"/>
      <c r="D84" s="12"/>
      <c r="E84" s="12"/>
      <c r="F84" s="12"/>
      <c r="G84" s="12"/>
      <c r="H84" s="12"/>
      <c r="I84" s="12"/>
      <c r="L84" s="26"/>
      <c r="M84" s="12"/>
      <c r="N84" s="12"/>
      <c r="O84" s="12"/>
      <c r="P84" s="12"/>
      <c r="Q84" s="12"/>
      <c r="R84" s="12"/>
      <c r="S84" s="12"/>
      <c r="T84" s="12"/>
      <c r="U84" s="12"/>
    </row>
    <row r="85" spans="1:21" x14ac:dyDescent="0.2">
      <c r="A85" s="12"/>
      <c r="B85" s="131"/>
      <c r="C85" s="12"/>
      <c r="D85" s="12"/>
      <c r="E85" s="12"/>
      <c r="F85" s="12"/>
      <c r="G85" s="12"/>
      <c r="H85" s="12"/>
      <c r="I85" s="12"/>
      <c r="L85" s="26"/>
      <c r="M85" s="12"/>
      <c r="N85" s="12"/>
      <c r="O85" s="12"/>
      <c r="P85" s="12"/>
      <c r="Q85" s="12"/>
      <c r="R85" s="12"/>
      <c r="S85" s="12"/>
      <c r="T85" s="12"/>
      <c r="U85" s="12"/>
    </row>
    <row r="86" spans="1:21" x14ac:dyDescent="0.2">
      <c r="A86" s="12"/>
      <c r="B86" s="131"/>
      <c r="C86" s="12"/>
      <c r="D86" s="12"/>
      <c r="E86" s="12"/>
      <c r="F86" s="12"/>
      <c r="G86" s="12"/>
      <c r="H86" s="12"/>
      <c r="I86" s="12"/>
      <c r="L86" s="26"/>
      <c r="M86" s="12"/>
      <c r="N86" s="12"/>
      <c r="O86" s="12"/>
      <c r="P86" s="12"/>
      <c r="Q86" s="12"/>
      <c r="R86" s="12"/>
      <c r="S86" s="12"/>
      <c r="T86" s="12"/>
      <c r="U86" s="12"/>
    </row>
    <row r="87" spans="1:21" x14ac:dyDescent="0.2">
      <c r="A87" s="12"/>
      <c r="B87" s="131"/>
      <c r="C87" s="12"/>
      <c r="D87" s="12"/>
      <c r="E87" s="12"/>
      <c r="F87" s="12"/>
      <c r="G87" s="12"/>
      <c r="H87" s="12"/>
      <c r="I87" s="12"/>
      <c r="L87" s="26"/>
      <c r="M87" s="12"/>
      <c r="N87" s="12"/>
      <c r="O87" s="12"/>
      <c r="P87" s="12"/>
      <c r="Q87" s="12"/>
      <c r="R87" s="12"/>
      <c r="S87" s="12"/>
      <c r="T87" s="12"/>
      <c r="U87" s="12"/>
    </row>
    <row r="88" spans="1:21" x14ac:dyDescent="0.2">
      <c r="A88" s="12"/>
      <c r="B88" s="131"/>
      <c r="C88" s="12"/>
      <c r="D88" s="12"/>
      <c r="E88" s="12"/>
      <c r="F88" s="12"/>
      <c r="G88" s="12"/>
      <c r="H88" s="12"/>
      <c r="I88" s="12"/>
      <c r="L88" s="26"/>
      <c r="M88" s="12"/>
      <c r="N88" s="12"/>
      <c r="O88" s="12"/>
      <c r="P88" s="12"/>
      <c r="Q88" s="12"/>
      <c r="R88" s="12"/>
      <c r="S88" s="12"/>
      <c r="T88" s="12"/>
      <c r="U88" s="12"/>
    </row>
    <row r="89" spans="1:21" x14ac:dyDescent="0.2">
      <c r="A89" s="12"/>
      <c r="B89" s="131"/>
      <c r="C89" s="12"/>
      <c r="D89" s="12"/>
      <c r="E89" s="12"/>
      <c r="F89" s="12"/>
      <c r="G89" s="12"/>
      <c r="H89" s="12"/>
      <c r="I89" s="12"/>
      <c r="L89" s="26"/>
      <c r="M89" s="12"/>
      <c r="N89" s="12"/>
      <c r="O89" s="12"/>
      <c r="P89" s="12"/>
      <c r="Q89" s="12"/>
      <c r="R89" s="12"/>
      <c r="S89" s="12"/>
      <c r="T89" s="12"/>
      <c r="U89" s="12"/>
    </row>
    <row r="90" spans="1:21" x14ac:dyDescent="0.2">
      <c r="A90" s="12"/>
      <c r="B90" s="131"/>
      <c r="C90" s="12"/>
      <c r="D90" s="12"/>
      <c r="E90" s="12"/>
      <c r="F90" s="12"/>
      <c r="G90" s="12"/>
      <c r="H90" s="12"/>
      <c r="I90" s="12"/>
      <c r="L90" s="26"/>
      <c r="M90" s="12"/>
      <c r="N90" s="12"/>
      <c r="O90" s="12"/>
      <c r="P90" s="12"/>
      <c r="Q90" s="12"/>
      <c r="R90" s="12"/>
      <c r="S90" s="12"/>
      <c r="T90" s="12"/>
      <c r="U90" s="12"/>
    </row>
    <row r="91" spans="1:21" x14ac:dyDescent="0.2">
      <c r="A91" s="12"/>
      <c r="B91" s="131"/>
      <c r="C91" s="12"/>
      <c r="D91" s="12"/>
      <c r="E91" s="12"/>
      <c r="F91" s="12"/>
      <c r="G91" s="12"/>
      <c r="H91" s="12"/>
      <c r="I91" s="12"/>
      <c r="L91" s="26"/>
      <c r="M91" s="12"/>
      <c r="N91" s="12"/>
      <c r="O91" s="12"/>
      <c r="P91" s="12"/>
      <c r="Q91" s="12"/>
      <c r="R91" s="12"/>
      <c r="S91" s="12"/>
      <c r="T91" s="12"/>
      <c r="U91" s="12"/>
    </row>
    <row r="92" spans="1:21" x14ac:dyDescent="0.2">
      <c r="A92" s="12"/>
      <c r="B92" s="131"/>
      <c r="C92" s="12"/>
      <c r="D92" s="12"/>
      <c r="E92" s="12"/>
      <c r="F92" s="12"/>
      <c r="G92" s="12"/>
      <c r="H92" s="12"/>
      <c r="I92" s="12"/>
      <c r="L92" s="26"/>
      <c r="M92" s="12"/>
      <c r="N92" s="12"/>
      <c r="O92" s="12"/>
      <c r="P92" s="12"/>
      <c r="Q92" s="12"/>
      <c r="R92" s="12"/>
      <c r="S92" s="12"/>
      <c r="T92" s="12"/>
      <c r="U92" s="12"/>
    </row>
    <row r="93" spans="1:21" x14ac:dyDescent="0.2">
      <c r="A93" s="12"/>
      <c r="B93" s="131"/>
      <c r="C93" s="12"/>
      <c r="D93" s="12"/>
      <c r="E93" s="12"/>
      <c r="F93" s="12"/>
      <c r="G93" s="12"/>
      <c r="H93" s="12"/>
      <c r="I93" s="12"/>
      <c r="L93" s="26"/>
      <c r="M93" s="12"/>
      <c r="N93" s="12"/>
      <c r="O93" s="12"/>
      <c r="P93" s="12"/>
      <c r="Q93" s="12"/>
      <c r="R93" s="12"/>
      <c r="S93" s="12"/>
      <c r="T93" s="12"/>
      <c r="U93" s="12"/>
    </row>
    <row r="94" spans="1:21" x14ac:dyDescent="0.2">
      <c r="A94" s="12"/>
      <c r="B94" s="131"/>
      <c r="C94" s="12"/>
      <c r="D94" s="12"/>
      <c r="E94" s="12"/>
      <c r="F94" s="12"/>
      <c r="G94" s="12"/>
      <c r="H94" s="12"/>
      <c r="I94" s="12"/>
      <c r="L94" s="26"/>
      <c r="M94" s="12"/>
      <c r="N94" s="12"/>
      <c r="O94" s="12"/>
      <c r="P94" s="12"/>
      <c r="Q94" s="12"/>
      <c r="R94" s="12"/>
      <c r="S94" s="12"/>
      <c r="T94" s="12"/>
      <c r="U94" s="12"/>
    </row>
    <row r="95" spans="1:21" x14ac:dyDescent="0.2">
      <c r="A95" s="12"/>
      <c r="B95" s="131"/>
      <c r="C95" s="12"/>
      <c r="D95" s="12"/>
      <c r="E95" s="12"/>
      <c r="F95" s="12"/>
      <c r="G95" s="12"/>
      <c r="H95" s="12"/>
      <c r="I95" s="12"/>
      <c r="L95" s="26"/>
      <c r="M95" s="12"/>
      <c r="N95" s="12"/>
      <c r="O95" s="12"/>
      <c r="P95" s="12"/>
      <c r="Q95" s="12"/>
      <c r="R95" s="12"/>
      <c r="S95" s="12"/>
      <c r="T95" s="12"/>
      <c r="U95" s="12"/>
    </row>
    <row r="96" spans="1:21" x14ac:dyDescent="0.2">
      <c r="A96" s="12"/>
      <c r="B96" s="131"/>
      <c r="C96" s="12"/>
      <c r="D96" s="12"/>
      <c r="E96" s="12"/>
      <c r="F96" s="12"/>
      <c r="G96" s="12"/>
      <c r="H96" s="12"/>
      <c r="I96" s="12"/>
      <c r="L96" s="26"/>
      <c r="M96" s="12"/>
      <c r="N96" s="12"/>
      <c r="O96" s="12"/>
      <c r="P96" s="12"/>
      <c r="Q96" s="12"/>
      <c r="R96" s="12"/>
      <c r="S96" s="12"/>
      <c r="T96" s="12"/>
      <c r="U96" s="12"/>
    </row>
    <row r="97" spans="1:21" x14ac:dyDescent="0.2">
      <c r="A97" s="12"/>
      <c r="B97" s="131"/>
      <c r="C97" s="12"/>
      <c r="D97" s="12"/>
      <c r="E97" s="12"/>
      <c r="F97" s="12"/>
      <c r="G97" s="12"/>
      <c r="H97" s="12"/>
      <c r="I97" s="12"/>
      <c r="L97" s="26"/>
      <c r="M97" s="12"/>
      <c r="N97" s="12"/>
      <c r="O97" s="12"/>
      <c r="P97" s="12"/>
      <c r="Q97" s="12"/>
      <c r="R97" s="12"/>
      <c r="S97" s="12"/>
      <c r="T97" s="12"/>
      <c r="U97" s="12"/>
    </row>
    <row r="98" spans="1:21" x14ac:dyDescent="0.2">
      <c r="A98" s="12"/>
      <c r="B98" s="131"/>
      <c r="C98" s="12"/>
      <c r="D98" s="12"/>
      <c r="E98" s="12"/>
      <c r="F98" s="12"/>
      <c r="G98" s="12"/>
      <c r="H98" s="12"/>
      <c r="I98" s="12"/>
      <c r="L98" s="26"/>
      <c r="M98" s="12"/>
      <c r="N98" s="12"/>
      <c r="O98" s="12"/>
      <c r="P98" s="12"/>
      <c r="Q98" s="12"/>
      <c r="R98" s="12"/>
      <c r="S98" s="12"/>
      <c r="T98" s="12"/>
      <c r="U98" s="12"/>
    </row>
    <row r="99" spans="1:21" x14ac:dyDescent="0.2">
      <c r="A99" s="12"/>
      <c r="B99" s="131"/>
      <c r="C99" s="12"/>
      <c r="D99" s="12"/>
      <c r="E99" s="12"/>
      <c r="F99" s="12"/>
      <c r="G99" s="12"/>
      <c r="H99" s="12"/>
      <c r="I99" s="12"/>
      <c r="L99" s="26"/>
      <c r="M99" s="12"/>
      <c r="N99" s="12"/>
      <c r="O99" s="12"/>
      <c r="P99" s="12"/>
      <c r="Q99" s="12"/>
      <c r="R99" s="12"/>
      <c r="S99" s="12"/>
      <c r="T99" s="12"/>
      <c r="U99" s="12"/>
    </row>
    <row r="100" spans="1:21" x14ac:dyDescent="0.2">
      <c r="A100" s="12"/>
      <c r="B100" s="131"/>
      <c r="C100" s="12"/>
      <c r="D100" s="12"/>
      <c r="E100" s="12"/>
      <c r="F100" s="12"/>
      <c r="G100" s="12"/>
      <c r="H100" s="12"/>
      <c r="I100" s="12"/>
      <c r="L100" s="26"/>
      <c r="M100" s="12"/>
      <c r="N100" s="12"/>
      <c r="O100" s="12"/>
      <c r="P100" s="12"/>
      <c r="Q100" s="12"/>
      <c r="R100" s="12"/>
      <c r="S100" s="12"/>
      <c r="T100" s="12"/>
      <c r="U100" s="12"/>
    </row>
    <row r="101" spans="1:21" x14ac:dyDescent="0.2">
      <c r="A101" s="12"/>
      <c r="B101" s="131"/>
      <c r="C101" s="12"/>
      <c r="D101" s="12"/>
      <c r="E101" s="12"/>
      <c r="F101" s="12"/>
      <c r="G101" s="12"/>
      <c r="H101" s="12"/>
      <c r="I101" s="12"/>
      <c r="L101" s="26"/>
      <c r="M101" s="12"/>
      <c r="N101" s="12"/>
      <c r="O101" s="12"/>
      <c r="P101" s="12"/>
      <c r="Q101" s="12"/>
      <c r="R101" s="12"/>
      <c r="S101" s="12"/>
      <c r="T101" s="12"/>
      <c r="U101" s="12"/>
    </row>
    <row r="102" spans="1:21" x14ac:dyDescent="0.2">
      <c r="A102" s="12"/>
      <c r="B102" s="131"/>
      <c r="C102" s="12"/>
      <c r="D102" s="12"/>
      <c r="E102" s="12"/>
      <c r="F102" s="12"/>
      <c r="G102" s="12"/>
      <c r="H102" s="12"/>
      <c r="I102" s="12"/>
      <c r="L102" s="26"/>
      <c r="M102" s="12"/>
      <c r="N102" s="12"/>
      <c r="O102" s="12"/>
      <c r="P102" s="12"/>
      <c r="Q102" s="12"/>
      <c r="R102" s="12"/>
      <c r="S102" s="12"/>
      <c r="T102" s="12"/>
      <c r="U102" s="12"/>
    </row>
    <row r="103" spans="1:21" x14ac:dyDescent="0.2">
      <c r="A103" s="12"/>
      <c r="B103" s="131"/>
      <c r="C103" s="12"/>
      <c r="D103" s="12"/>
      <c r="E103" s="12"/>
      <c r="F103" s="12"/>
      <c r="G103" s="12"/>
      <c r="H103" s="12"/>
      <c r="I103" s="12"/>
      <c r="L103" s="26"/>
      <c r="M103" s="12"/>
      <c r="N103" s="12"/>
      <c r="O103" s="12"/>
      <c r="P103" s="12"/>
      <c r="Q103" s="12"/>
      <c r="R103" s="12"/>
      <c r="S103" s="12"/>
      <c r="T103" s="12"/>
      <c r="U103" s="12"/>
    </row>
    <row r="104" spans="1:21" x14ac:dyDescent="0.2">
      <c r="A104" s="12"/>
      <c r="B104" s="131"/>
      <c r="C104" s="12"/>
      <c r="D104" s="12"/>
      <c r="E104" s="12"/>
      <c r="F104" s="12"/>
      <c r="G104" s="12"/>
      <c r="H104" s="12"/>
      <c r="I104" s="12"/>
      <c r="L104" s="26"/>
      <c r="M104" s="12"/>
      <c r="N104" s="12"/>
      <c r="O104" s="12"/>
      <c r="P104" s="12"/>
      <c r="Q104" s="12"/>
      <c r="R104" s="12"/>
      <c r="S104" s="12"/>
      <c r="T104" s="12"/>
      <c r="U104" s="12"/>
    </row>
    <row r="105" spans="1:21" x14ac:dyDescent="0.2">
      <c r="A105" s="12"/>
      <c r="B105" s="131"/>
      <c r="C105" s="12"/>
      <c r="D105" s="12"/>
      <c r="E105" s="12"/>
      <c r="F105" s="12"/>
      <c r="G105" s="12"/>
      <c r="H105" s="12"/>
      <c r="I105" s="12"/>
      <c r="L105" s="26"/>
      <c r="M105" s="12"/>
      <c r="N105" s="12"/>
      <c r="O105" s="12"/>
      <c r="P105" s="12"/>
      <c r="Q105" s="12"/>
      <c r="R105" s="12"/>
      <c r="S105" s="12"/>
      <c r="T105" s="12"/>
      <c r="U105" s="12"/>
    </row>
    <row r="106" spans="1:21" x14ac:dyDescent="0.2">
      <c r="A106" s="12"/>
      <c r="B106" s="131"/>
      <c r="C106" s="12"/>
      <c r="D106" s="12"/>
      <c r="E106" s="12"/>
      <c r="F106" s="12"/>
      <c r="G106" s="12"/>
      <c r="H106" s="12"/>
      <c r="I106" s="12"/>
      <c r="L106" s="26"/>
      <c r="M106" s="12"/>
      <c r="N106" s="12"/>
      <c r="O106" s="12"/>
      <c r="P106" s="12"/>
      <c r="Q106" s="12"/>
      <c r="R106" s="12"/>
      <c r="S106" s="12"/>
      <c r="T106" s="12"/>
      <c r="U106" s="12"/>
    </row>
    <row r="107" spans="1:21" x14ac:dyDescent="0.2">
      <c r="A107" s="12"/>
      <c r="B107" s="131"/>
      <c r="C107" s="12"/>
      <c r="D107" s="12"/>
      <c r="E107" s="12"/>
      <c r="F107" s="12"/>
      <c r="G107" s="12"/>
      <c r="H107" s="12"/>
      <c r="I107" s="12"/>
      <c r="L107" s="26"/>
      <c r="M107" s="12"/>
      <c r="N107" s="12"/>
      <c r="O107" s="12"/>
      <c r="P107" s="12"/>
      <c r="Q107" s="12"/>
      <c r="R107" s="12"/>
      <c r="S107" s="12"/>
      <c r="T107" s="12"/>
      <c r="U107" s="12"/>
    </row>
    <row r="108" spans="1:21" x14ac:dyDescent="0.2">
      <c r="A108" s="12"/>
      <c r="B108" s="131"/>
      <c r="C108" s="12"/>
      <c r="D108" s="12"/>
      <c r="E108" s="12"/>
      <c r="F108" s="12"/>
      <c r="G108" s="12"/>
      <c r="H108" s="12"/>
      <c r="I108" s="12"/>
      <c r="L108" s="26"/>
      <c r="M108" s="12"/>
      <c r="N108" s="12"/>
      <c r="O108" s="12"/>
      <c r="P108" s="12"/>
      <c r="Q108" s="12"/>
      <c r="R108" s="12"/>
      <c r="S108" s="12"/>
      <c r="T108" s="12"/>
      <c r="U108" s="12"/>
    </row>
    <row r="109" spans="1:21" x14ac:dyDescent="0.2">
      <c r="A109" s="12"/>
      <c r="B109" s="131"/>
      <c r="C109" s="12"/>
      <c r="D109" s="12"/>
      <c r="E109" s="12"/>
      <c r="F109" s="12"/>
      <c r="G109" s="12"/>
      <c r="H109" s="12"/>
      <c r="I109" s="12"/>
      <c r="L109" s="26"/>
      <c r="M109" s="12"/>
      <c r="N109" s="12"/>
      <c r="O109" s="12"/>
      <c r="P109" s="12"/>
      <c r="Q109" s="12"/>
      <c r="R109" s="12"/>
      <c r="S109" s="12"/>
      <c r="T109" s="12"/>
      <c r="U109" s="12"/>
    </row>
    <row r="110" spans="1:21" x14ac:dyDescent="0.2">
      <c r="A110" s="12"/>
      <c r="B110" s="131"/>
      <c r="C110" s="12"/>
      <c r="D110" s="12"/>
      <c r="E110" s="12"/>
      <c r="F110" s="12"/>
      <c r="G110" s="12"/>
      <c r="H110" s="12"/>
      <c r="I110" s="12"/>
      <c r="L110" s="26"/>
      <c r="M110" s="12"/>
      <c r="N110" s="12"/>
      <c r="O110" s="12"/>
      <c r="P110" s="12"/>
      <c r="Q110" s="12"/>
      <c r="R110" s="12"/>
      <c r="S110" s="12"/>
      <c r="T110" s="12"/>
      <c r="U110" s="12"/>
    </row>
    <row r="111" spans="1:21" x14ac:dyDescent="0.2">
      <c r="A111" s="12"/>
      <c r="B111" s="131"/>
      <c r="C111" s="12"/>
      <c r="D111" s="12"/>
      <c r="E111" s="12"/>
      <c r="F111" s="12"/>
      <c r="G111" s="12"/>
      <c r="H111" s="12"/>
      <c r="I111" s="12"/>
      <c r="L111" s="26"/>
      <c r="M111" s="12"/>
      <c r="N111" s="12"/>
      <c r="O111" s="12"/>
      <c r="P111" s="12"/>
      <c r="Q111" s="12"/>
      <c r="R111" s="12"/>
      <c r="S111" s="12"/>
      <c r="T111" s="12"/>
      <c r="U111" s="12"/>
    </row>
    <row r="112" spans="1:21" x14ac:dyDescent="0.2">
      <c r="A112" s="12"/>
      <c r="B112" s="131"/>
      <c r="C112" s="12"/>
      <c r="D112" s="12"/>
      <c r="E112" s="12"/>
      <c r="F112" s="12"/>
      <c r="G112" s="12"/>
      <c r="H112" s="12"/>
      <c r="I112" s="12"/>
      <c r="L112" s="26"/>
      <c r="M112" s="12"/>
      <c r="N112" s="12"/>
      <c r="O112" s="12"/>
      <c r="P112" s="12"/>
      <c r="Q112" s="12"/>
      <c r="R112" s="12"/>
      <c r="S112" s="12"/>
      <c r="T112" s="12"/>
      <c r="U112" s="12"/>
    </row>
    <row r="113" spans="1:21" x14ac:dyDescent="0.2">
      <c r="A113" s="12"/>
      <c r="B113" s="131"/>
      <c r="C113" s="12"/>
      <c r="D113" s="12"/>
      <c r="E113" s="12"/>
      <c r="F113" s="12"/>
      <c r="G113" s="12"/>
      <c r="H113" s="12"/>
      <c r="I113" s="12"/>
      <c r="L113" s="26"/>
      <c r="M113" s="12"/>
      <c r="N113" s="12"/>
      <c r="O113" s="12"/>
      <c r="P113" s="12"/>
      <c r="Q113" s="12"/>
      <c r="R113" s="12"/>
      <c r="S113" s="12"/>
      <c r="T113" s="12"/>
      <c r="U113" s="12"/>
    </row>
    <row r="114" spans="1:21" x14ac:dyDescent="0.2">
      <c r="A114" s="12"/>
      <c r="B114" s="131"/>
      <c r="C114" s="12"/>
      <c r="D114" s="12"/>
      <c r="E114" s="12"/>
      <c r="F114" s="12"/>
      <c r="G114" s="12"/>
      <c r="H114" s="12"/>
      <c r="I114" s="12"/>
      <c r="L114" s="26"/>
      <c r="M114" s="12"/>
      <c r="N114" s="12"/>
      <c r="O114" s="12"/>
      <c r="P114" s="12"/>
      <c r="Q114" s="12"/>
      <c r="R114" s="12"/>
      <c r="S114" s="12"/>
      <c r="T114" s="12"/>
      <c r="U114" s="12"/>
    </row>
    <row r="115" spans="1:21" x14ac:dyDescent="0.2">
      <c r="A115" s="12"/>
      <c r="B115" s="131"/>
      <c r="C115" s="12"/>
      <c r="D115" s="12"/>
      <c r="E115" s="12"/>
      <c r="F115" s="12"/>
      <c r="G115" s="12"/>
      <c r="H115" s="12"/>
      <c r="I115" s="12"/>
      <c r="L115" s="26"/>
      <c r="M115" s="12"/>
      <c r="N115" s="12"/>
      <c r="O115" s="12"/>
      <c r="P115" s="12"/>
      <c r="Q115" s="12"/>
      <c r="R115" s="12"/>
      <c r="S115" s="12"/>
      <c r="T115" s="12"/>
      <c r="U115" s="12"/>
    </row>
    <row r="116" spans="1:21" x14ac:dyDescent="0.2">
      <c r="A116" s="12"/>
      <c r="B116" s="131"/>
      <c r="C116" s="12"/>
      <c r="D116" s="12"/>
      <c r="E116" s="12"/>
      <c r="F116" s="12"/>
      <c r="G116" s="12"/>
      <c r="H116" s="12"/>
      <c r="I116" s="12"/>
      <c r="L116" s="26"/>
      <c r="M116" s="12"/>
      <c r="N116" s="12"/>
      <c r="O116" s="12"/>
      <c r="P116" s="12"/>
      <c r="Q116" s="12"/>
      <c r="R116" s="12"/>
      <c r="S116" s="12"/>
      <c r="T116" s="12"/>
      <c r="U116" s="12"/>
    </row>
    <row r="117" spans="1:21" x14ac:dyDescent="0.2">
      <c r="A117" s="12"/>
      <c r="B117" s="131"/>
      <c r="C117" s="12"/>
      <c r="D117" s="12"/>
      <c r="E117" s="12"/>
      <c r="F117" s="12"/>
      <c r="G117" s="12"/>
      <c r="H117" s="12"/>
      <c r="I117" s="12"/>
      <c r="L117" s="26"/>
      <c r="M117" s="12"/>
      <c r="N117" s="12"/>
      <c r="O117" s="12"/>
      <c r="P117" s="12"/>
      <c r="Q117" s="12"/>
      <c r="R117" s="12"/>
      <c r="S117" s="12"/>
      <c r="T117" s="12"/>
      <c r="U117" s="12"/>
    </row>
    <row r="118" spans="1:21" x14ac:dyDescent="0.2">
      <c r="A118" s="12"/>
      <c r="B118" s="131"/>
      <c r="C118" s="12"/>
      <c r="D118" s="12"/>
      <c r="E118" s="12"/>
      <c r="F118" s="12"/>
      <c r="G118" s="12"/>
      <c r="H118" s="12"/>
      <c r="I118" s="12"/>
      <c r="L118" s="26"/>
      <c r="M118" s="12"/>
      <c r="N118" s="12"/>
      <c r="O118" s="12"/>
      <c r="P118" s="12"/>
      <c r="Q118" s="12"/>
      <c r="R118" s="12"/>
      <c r="S118" s="12"/>
      <c r="T118" s="12"/>
      <c r="U118" s="12"/>
    </row>
    <row r="119" spans="1:21" x14ac:dyDescent="0.2">
      <c r="A119" s="12"/>
      <c r="B119" s="131"/>
      <c r="C119" s="12"/>
      <c r="D119" s="12"/>
      <c r="E119" s="12"/>
      <c r="F119" s="12"/>
      <c r="G119" s="12"/>
      <c r="H119" s="12"/>
      <c r="I119" s="12"/>
      <c r="L119" s="26"/>
      <c r="M119" s="12"/>
      <c r="N119" s="12"/>
      <c r="O119" s="12"/>
      <c r="P119" s="12"/>
      <c r="Q119" s="12"/>
      <c r="R119" s="12"/>
      <c r="S119" s="12"/>
      <c r="T119" s="12"/>
      <c r="U119" s="12"/>
    </row>
    <row r="120" spans="1:21" x14ac:dyDescent="0.2">
      <c r="A120" s="12"/>
      <c r="B120" s="131"/>
      <c r="C120" s="12"/>
      <c r="D120" s="12"/>
      <c r="E120" s="12"/>
      <c r="F120" s="12"/>
      <c r="G120" s="12"/>
      <c r="H120" s="12"/>
      <c r="I120" s="12"/>
      <c r="L120" s="26"/>
      <c r="M120" s="12"/>
      <c r="N120" s="12"/>
      <c r="O120" s="12"/>
      <c r="P120" s="12"/>
      <c r="Q120" s="12"/>
      <c r="R120" s="12"/>
      <c r="S120" s="12"/>
      <c r="T120" s="12"/>
      <c r="U120" s="12"/>
    </row>
    <row r="121" spans="1:21" x14ac:dyDescent="0.2">
      <c r="A121" s="12"/>
      <c r="B121" s="131"/>
      <c r="C121" s="12"/>
      <c r="D121" s="12"/>
      <c r="E121" s="12"/>
      <c r="F121" s="12"/>
      <c r="G121" s="12"/>
      <c r="H121" s="12"/>
      <c r="I121" s="12"/>
      <c r="L121" s="26"/>
      <c r="M121" s="12"/>
      <c r="N121" s="12"/>
      <c r="O121" s="12"/>
      <c r="P121" s="12"/>
      <c r="Q121" s="12"/>
      <c r="R121" s="12"/>
      <c r="S121" s="12"/>
      <c r="T121" s="12"/>
      <c r="U121" s="12"/>
    </row>
    <row r="122" spans="1:21" x14ac:dyDescent="0.2">
      <c r="A122" s="12"/>
      <c r="B122" s="131"/>
      <c r="C122" s="12"/>
      <c r="D122" s="12"/>
      <c r="E122" s="12"/>
      <c r="F122" s="12"/>
      <c r="G122" s="12"/>
      <c r="H122" s="12"/>
      <c r="I122" s="12"/>
      <c r="L122" s="26"/>
      <c r="M122" s="12"/>
      <c r="N122" s="12"/>
      <c r="O122" s="12"/>
      <c r="P122" s="12"/>
      <c r="Q122" s="12"/>
      <c r="R122" s="12"/>
      <c r="S122" s="12"/>
      <c r="T122" s="12"/>
      <c r="U122" s="12"/>
    </row>
    <row r="123" spans="1:21" x14ac:dyDescent="0.2">
      <c r="A123" s="12"/>
      <c r="B123" s="131"/>
      <c r="C123" s="12"/>
      <c r="D123" s="12"/>
      <c r="E123" s="12"/>
      <c r="F123" s="12"/>
      <c r="G123" s="12"/>
      <c r="H123" s="12"/>
      <c r="I123" s="12"/>
      <c r="L123" s="26"/>
      <c r="M123" s="12"/>
      <c r="N123" s="12"/>
      <c r="O123" s="12"/>
      <c r="P123" s="12"/>
      <c r="Q123" s="12"/>
      <c r="R123" s="12"/>
      <c r="S123" s="12"/>
      <c r="T123" s="12"/>
      <c r="U123" s="12"/>
    </row>
    <row r="124" spans="1:21" x14ac:dyDescent="0.2">
      <c r="A124" s="12"/>
      <c r="B124" s="131"/>
      <c r="C124" s="12"/>
      <c r="D124" s="12"/>
      <c r="E124" s="12"/>
      <c r="F124" s="12"/>
      <c r="G124" s="12"/>
      <c r="H124" s="12"/>
      <c r="I124" s="12"/>
      <c r="L124" s="26"/>
      <c r="M124" s="12"/>
      <c r="N124" s="12"/>
      <c r="O124" s="12"/>
      <c r="P124" s="12"/>
      <c r="Q124" s="12"/>
      <c r="R124" s="12"/>
      <c r="S124" s="12"/>
      <c r="T124" s="12"/>
      <c r="U124" s="12"/>
    </row>
    <row r="125" spans="1:21" x14ac:dyDescent="0.2">
      <c r="A125" s="12"/>
      <c r="B125" s="131"/>
      <c r="C125" s="12"/>
      <c r="D125" s="12"/>
      <c r="E125" s="12"/>
      <c r="F125" s="12"/>
      <c r="G125" s="12"/>
      <c r="H125" s="12"/>
      <c r="I125" s="12"/>
      <c r="L125" s="26"/>
      <c r="M125" s="12"/>
      <c r="N125" s="12"/>
      <c r="O125" s="12"/>
      <c r="P125" s="12"/>
      <c r="Q125" s="12"/>
      <c r="R125" s="12"/>
      <c r="S125" s="12"/>
      <c r="T125" s="12"/>
      <c r="U125" s="12"/>
    </row>
    <row r="126" spans="1:21" x14ac:dyDescent="0.2">
      <c r="A126" s="12"/>
      <c r="B126" s="131"/>
      <c r="C126" s="12"/>
      <c r="D126" s="12"/>
      <c r="E126" s="12"/>
      <c r="F126" s="12"/>
      <c r="G126" s="12"/>
      <c r="H126" s="12"/>
      <c r="I126" s="12"/>
      <c r="L126" s="26"/>
      <c r="M126" s="12"/>
      <c r="N126" s="12"/>
      <c r="O126" s="12"/>
      <c r="P126" s="12"/>
      <c r="Q126" s="12"/>
      <c r="R126" s="12"/>
      <c r="S126" s="12"/>
      <c r="T126" s="12"/>
      <c r="U126" s="12"/>
    </row>
    <row r="127" spans="1:21" x14ac:dyDescent="0.2">
      <c r="A127" s="12"/>
      <c r="B127" s="131"/>
      <c r="C127" s="12"/>
      <c r="D127" s="12"/>
      <c r="E127" s="12"/>
      <c r="F127" s="12"/>
      <c r="G127" s="12"/>
      <c r="H127" s="12"/>
      <c r="I127" s="12"/>
      <c r="L127" s="26"/>
      <c r="M127" s="12"/>
      <c r="N127" s="12"/>
      <c r="O127" s="12"/>
      <c r="P127" s="12"/>
      <c r="Q127" s="12"/>
      <c r="R127" s="12"/>
      <c r="S127" s="12"/>
      <c r="T127" s="12"/>
      <c r="U127" s="12"/>
    </row>
    <row r="128" spans="1:21" x14ac:dyDescent="0.2">
      <c r="A128" s="12"/>
      <c r="B128" s="131"/>
      <c r="C128" s="12"/>
      <c r="D128" s="12"/>
      <c r="E128" s="12"/>
      <c r="F128" s="12"/>
      <c r="G128" s="12"/>
      <c r="H128" s="12"/>
      <c r="I128" s="12"/>
      <c r="L128" s="26"/>
      <c r="M128" s="12"/>
      <c r="N128" s="12"/>
      <c r="O128" s="12"/>
      <c r="P128" s="12"/>
      <c r="Q128" s="12"/>
      <c r="R128" s="12"/>
      <c r="S128" s="12"/>
      <c r="T128" s="12"/>
      <c r="U128" s="12"/>
    </row>
    <row r="129" spans="1:21" x14ac:dyDescent="0.2">
      <c r="A129" s="12"/>
      <c r="B129" s="131"/>
      <c r="C129" s="12"/>
      <c r="D129" s="12"/>
      <c r="E129" s="12"/>
      <c r="F129" s="12"/>
      <c r="G129" s="12"/>
      <c r="H129" s="12"/>
      <c r="I129" s="12"/>
      <c r="L129" s="26"/>
      <c r="M129" s="12"/>
      <c r="N129" s="12"/>
      <c r="O129" s="12"/>
      <c r="P129" s="12"/>
      <c r="Q129" s="12"/>
      <c r="R129" s="12"/>
      <c r="S129" s="12"/>
      <c r="T129" s="12"/>
      <c r="U129" s="12"/>
    </row>
    <row r="130" spans="1:21" x14ac:dyDescent="0.2">
      <c r="A130" s="12"/>
      <c r="B130" s="131"/>
      <c r="C130" s="12"/>
      <c r="D130" s="12"/>
      <c r="E130" s="12"/>
      <c r="F130" s="12"/>
      <c r="G130" s="12"/>
      <c r="H130" s="12"/>
      <c r="I130" s="12"/>
      <c r="L130" s="26"/>
      <c r="M130" s="12"/>
      <c r="N130" s="12"/>
      <c r="O130" s="12"/>
      <c r="P130" s="12"/>
      <c r="Q130" s="12"/>
      <c r="R130" s="12"/>
      <c r="S130" s="12"/>
      <c r="T130" s="12"/>
      <c r="U130" s="12"/>
    </row>
    <row r="131" spans="1:21" x14ac:dyDescent="0.2">
      <c r="A131" s="12"/>
      <c r="B131" s="131"/>
      <c r="C131" s="12"/>
      <c r="D131" s="12"/>
      <c r="E131" s="12"/>
      <c r="F131" s="12"/>
      <c r="G131" s="12"/>
      <c r="H131" s="12"/>
      <c r="I131" s="12"/>
      <c r="L131" s="26"/>
      <c r="M131" s="12"/>
      <c r="N131" s="12"/>
      <c r="O131" s="12"/>
      <c r="P131" s="12"/>
      <c r="Q131" s="12"/>
      <c r="R131" s="12"/>
      <c r="S131" s="12"/>
      <c r="T131" s="12"/>
      <c r="U131" s="12"/>
    </row>
    <row r="132" spans="1:21" x14ac:dyDescent="0.2">
      <c r="A132" s="12"/>
      <c r="B132" s="131"/>
      <c r="C132" s="12"/>
      <c r="D132" s="12"/>
      <c r="E132" s="12"/>
      <c r="F132" s="12"/>
      <c r="G132" s="12"/>
      <c r="H132" s="12"/>
      <c r="I132" s="12"/>
      <c r="L132" s="26"/>
      <c r="M132" s="12"/>
      <c r="N132" s="12"/>
      <c r="O132" s="12"/>
      <c r="P132" s="12"/>
      <c r="Q132" s="12"/>
      <c r="R132" s="12"/>
      <c r="S132" s="12"/>
      <c r="T132" s="12"/>
      <c r="U132" s="12"/>
    </row>
    <row r="133" spans="1:21" x14ac:dyDescent="0.2">
      <c r="A133" s="12"/>
      <c r="B133" s="131"/>
      <c r="C133" s="12"/>
      <c r="D133" s="12"/>
      <c r="E133" s="12"/>
      <c r="F133" s="12"/>
      <c r="G133" s="12"/>
      <c r="H133" s="12"/>
      <c r="I133" s="12"/>
      <c r="L133" s="26"/>
      <c r="M133" s="12"/>
      <c r="N133" s="12"/>
      <c r="O133" s="12"/>
      <c r="P133" s="12"/>
      <c r="Q133" s="12"/>
      <c r="R133" s="12"/>
      <c r="S133" s="12"/>
      <c r="T133" s="12"/>
      <c r="U133" s="12"/>
    </row>
    <row r="134" spans="1:21" x14ac:dyDescent="0.2">
      <c r="A134" s="12"/>
      <c r="B134" s="131"/>
      <c r="C134" s="12"/>
      <c r="D134" s="12"/>
      <c r="E134" s="12"/>
      <c r="F134" s="12"/>
      <c r="G134" s="12"/>
      <c r="H134" s="12"/>
      <c r="I134" s="12"/>
      <c r="L134" s="26"/>
      <c r="M134" s="12"/>
      <c r="N134" s="12"/>
      <c r="O134" s="12"/>
      <c r="P134" s="12"/>
      <c r="Q134" s="12"/>
      <c r="R134" s="12"/>
      <c r="S134" s="12"/>
      <c r="T134" s="12"/>
      <c r="U134" s="12"/>
    </row>
    <row r="135" spans="1:21" x14ac:dyDescent="0.2">
      <c r="A135" s="12"/>
      <c r="B135" s="131"/>
      <c r="C135" s="12"/>
      <c r="D135" s="12"/>
      <c r="E135" s="12"/>
      <c r="F135" s="12"/>
      <c r="G135" s="12"/>
      <c r="H135" s="12"/>
      <c r="I135" s="12"/>
      <c r="L135" s="26"/>
      <c r="M135" s="12"/>
      <c r="N135" s="12"/>
      <c r="O135" s="12"/>
      <c r="P135" s="12"/>
      <c r="Q135" s="12"/>
      <c r="R135" s="12"/>
      <c r="S135" s="12"/>
      <c r="T135" s="12"/>
      <c r="U135" s="12"/>
    </row>
    <row r="136" spans="1:21" x14ac:dyDescent="0.2">
      <c r="A136" s="12"/>
      <c r="B136" s="131"/>
      <c r="C136" s="12"/>
      <c r="D136" s="12"/>
      <c r="E136" s="12"/>
      <c r="F136" s="12"/>
      <c r="G136" s="12"/>
      <c r="H136" s="12"/>
      <c r="I136" s="12"/>
      <c r="L136" s="26"/>
      <c r="M136" s="12"/>
      <c r="N136" s="12"/>
      <c r="O136" s="12"/>
      <c r="P136" s="12"/>
      <c r="Q136" s="12"/>
      <c r="R136" s="12"/>
      <c r="S136" s="12"/>
      <c r="T136" s="12"/>
      <c r="U136" s="12"/>
    </row>
    <row r="137" spans="1:21" x14ac:dyDescent="0.2">
      <c r="A137" s="12"/>
      <c r="B137" s="131"/>
      <c r="C137" s="12"/>
      <c r="D137" s="12"/>
      <c r="E137" s="12"/>
      <c r="F137" s="12"/>
      <c r="G137" s="12"/>
      <c r="H137" s="12"/>
      <c r="I137" s="12"/>
      <c r="L137" s="26"/>
      <c r="M137" s="12"/>
      <c r="N137" s="12"/>
      <c r="O137" s="12"/>
      <c r="P137" s="12"/>
      <c r="Q137" s="12"/>
      <c r="R137" s="12"/>
      <c r="S137" s="12"/>
      <c r="T137" s="12"/>
      <c r="U137" s="12"/>
    </row>
    <row r="138" spans="1:21" x14ac:dyDescent="0.2">
      <c r="A138" s="12"/>
      <c r="B138" s="131"/>
      <c r="C138" s="12"/>
      <c r="D138" s="12"/>
      <c r="E138" s="12"/>
      <c r="F138" s="12"/>
      <c r="G138" s="12"/>
      <c r="H138" s="12"/>
      <c r="I138" s="12"/>
      <c r="L138" s="26"/>
      <c r="M138" s="12"/>
      <c r="N138" s="12"/>
      <c r="O138" s="12"/>
      <c r="P138" s="12"/>
      <c r="Q138" s="12"/>
      <c r="R138" s="12"/>
      <c r="S138" s="12"/>
      <c r="T138" s="12"/>
      <c r="U138" s="12"/>
    </row>
    <row r="139" spans="1:21" x14ac:dyDescent="0.2">
      <c r="A139" s="12"/>
      <c r="B139" s="131"/>
      <c r="C139" s="12"/>
      <c r="D139" s="12"/>
      <c r="E139" s="12"/>
      <c r="F139" s="12"/>
      <c r="G139" s="12"/>
      <c r="H139" s="12"/>
      <c r="I139" s="12"/>
      <c r="L139" s="26"/>
      <c r="M139" s="12"/>
      <c r="N139" s="12"/>
      <c r="O139" s="12"/>
      <c r="P139" s="12"/>
      <c r="Q139" s="12"/>
      <c r="R139" s="12"/>
      <c r="S139" s="12"/>
      <c r="T139" s="12"/>
      <c r="U139" s="12"/>
    </row>
    <row r="140" spans="1:21" x14ac:dyDescent="0.2">
      <c r="A140" s="12"/>
      <c r="B140" s="131"/>
      <c r="C140" s="12"/>
      <c r="D140" s="12"/>
      <c r="E140" s="12"/>
      <c r="F140" s="12"/>
      <c r="G140" s="12"/>
      <c r="H140" s="12"/>
      <c r="I140" s="12"/>
      <c r="L140" s="26"/>
      <c r="M140" s="12"/>
      <c r="N140" s="12"/>
      <c r="O140" s="12"/>
      <c r="P140" s="12"/>
      <c r="Q140" s="12"/>
      <c r="R140" s="12"/>
      <c r="S140" s="12"/>
      <c r="T140" s="12"/>
      <c r="U140" s="12"/>
    </row>
    <row r="141" spans="1:21" x14ac:dyDescent="0.2">
      <c r="A141" s="12"/>
      <c r="B141" s="131"/>
      <c r="C141" s="12"/>
      <c r="D141" s="12"/>
      <c r="E141" s="12"/>
      <c r="F141" s="12"/>
      <c r="G141" s="12"/>
      <c r="H141" s="12"/>
      <c r="I141" s="12"/>
      <c r="L141" s="26"/>
      <c r="M141" s="12"/>
      <c r="N141" s="12"/>
      <c r="O141" s="12"/>
      <c r="P141" s="12"/>
      <c r="Q141" s="12"/>
      <c r="R141" s="12"/>
      <c r="S141" s="12"/>
      <c r="T141" s="12"/>
      <c r="U141" s="12"/>
    </row>
    <row r="142" spans="1:21" x14ac:dyDescent="0.2">
      <c r="A142" s="12"/>
      <c r="B142" s="131"/>
      <c r="C142" s="12"/>
      <c r="D142" s="12"/>
      <c r="E142" s="12"/>
      <c r="F142" s="12"/>
      <c r="G142" s="12"/>
      <c r="H142" s="12"/>
      <c r="I142" s="12"/>
      <c r="L142" s="26"/>
      <c r="M142" s="12"/>
      <c r="N142" s="12"/>
      <c r="O142" s="12"/>
      <c r="P142" s="12"/>
      <c r="Q142" s="12"/>
      <c r="R142" s="12"/>
      <c r="S142" s="12"/>
      <c r="T142" s="12"/>
      <c r="U142" s="12"/>
    </row>
    <row r="143" spans="1:21" x14ac:dyDescent="0.2">
      <c r="A143" s="12"/>
      <c r="B143" s="131"/>
      <c r="C143" s="12"/>
      <c r="D143" s="12"/>
      <c r="E143" s="12"/>
      <c r="F143" s="12"/>
      <c r="G143" s="12"/>
      <c r="H143" s="12"/>
      <c r="I143" s="12"/>
      <c r="L143" s="26"/>
      <c r="M143" s="12"/>
      <c r="N143" s="12"/>
      <c r="O143" s="12"/>
      <c r="P143" s="12"/>
      <c r="Q143" s="12"/>
      <c r="R143" s="12"/>
      <c r="S143" s="12"/>
      <c r="T143" s="12"/>
      <c r="U143" s="12"/>
    </row>
    <row r="144" spans="1:21" x14ac:dyDescent="0.2">
      <c r="A144" s="12"/>
      <c r="B144" s="131"/>
      <c r="C144" s="12"/>
      <c r="D144" s="12"/>
      <c r="E144" s="12"/>
      <c r="F144" s="12"/>
      <c r="G144" s="12"/>
      <c r="H144" s="12"/>
      <c r="I144" s="12"/>
      <c r="L144" s="26"/>
      <c r="M144" s="12"/>
      <c r="N144" s="12"/>
      <c r="O144" s="12"/>
      <c r="P144" s="12"/>
      <c r="Q144" s="12"/>
      <c r="R144" s="12"/>
      <c r="S144" s="12"/>
      <c r="T144" s="12"/>
      <c r="U144" s="12"/>
    </row>
    <row r="145" spans="1:21" x14ac:dyDescent="0.2">
      <c r="A145" s="12"/>
      <c r="B145" s="131"/>
      <c r="C145" s="12"/>
      <c r="D145" s="12"/>
      <c r="E145" s="12"/>
      <c r="F145" s="12"/>
      <c r="G145" s="12"/>
      <c r="H145" s="12"/>
      <c r="I145" s="12"/>
      <c r="L145" s="26"/>
      <c r="M145" s="12"/>
      <c r="N145" s="12"/>
      <c r="O145" s="12"/>
      <c r="P145" s="12"/>
      <c r="Q145" s="12"/>
      <c r="R145" s="12"/>
      <c r="S145" s="12"/>
      <c r="T145" s="12"/>
      <c r="U145" s="12"/>
    </row>
    <row r="146" spans="1:21" x14ac:dyDescent="0.2">
      <c r="A146" s="12"/>
      <c r="B146" s="131"/>
      <c r="C146" s="12"/>
      <c r="D146" s="12"/>
      <c r="E146" s="12"/>
      <c r="F146" s="12"/>
      <c r="G146" s="12"/>
      <c r="H146" s="12"/>
      <c r="I146" s="12"/>
      <c r="L146" s="26"/>
      <c r="M146" s="12"/>
      <c r="N146" s="12"/>
      <c r="O146" s="12"/>
      <c r="P146" s="12"/>
      <c r="Q146" s="12"/>
      <c r="R146" s="12"/>
      <c r="S146" s="12"/>
      <c r="T146" s="12"/>
      <c r="U146" s="12"/>
    </row>
    <row r="147" spans="1:21" x14ac:dyDescent="0.2">
      <c r="A147" s="12"/>
      <c r="B147" s="131"/>
      <c r="C147" s="12"/>
      <c r="D147" s="12"/>
      <c r="E147" s="12"/>
      <c r="F147" s="12"/>
      <c r="G147" s="12"/>
      <c r="H147" s="12"/>
      <c r="I147" s="12"/>
      <c r="L147" s="26"/>
      <c r="M147" s="12"/>
      <c r="N147" s="12"/>
      <c r="O147" s="12"/>
      <c r="P147" s="12"/>
      <c r="Q147" s="12"/>
      <c r="R147" s="12"/>
      <c r="S147" s="12"/>
      <c r="T147" s="12"/>
      <c r="U147" s="12"/>
    </row>
    <row r="148" spans="1:21" x14ac:dyDescent="0.2">
      <c r="A148" s="12"/>
      <c r="B148" s="131"/>
      <c r="C148" s="12"/>
      <c r="D148" s="12"/>
      <c r="E148" s="12"/>
      <c r="F148" s="12"/>
      <c r="G148" s="12"/>
      <c r="H148" s="12"/>
      <c r="I148" s="12"/>
      <c r="L148" s="26"/>
      <c r="M148" s="12"/>
      <c r="N148" s="12"/>
      <c r="O148" s="12"/>
      <c r="P148" s="12"/>
      <c r="Q148" s="12"/>
      <c r="R148" s="12"/>
      <c r="S148" s="12"/>
      <c r="T148" s="12"/>
      <c r="U148" s="12"/>
    </row>
    <row r="149" spans="1:21" x14ac:dyDescent="0.2">
      <c r="A149" s="12"/>
      <c r="B149" s="131"/>
      <c r="C149" s="12"/>
      <c r="D149" s="12"/>
      <c r="E149" s="12"/>
      <c r="F149" s="12"/>
      <c r="G149" s="12"/>
      <c r="H149" s="12"/>
      <c r="I149" s="12"/>
      <c r="L149" s="26"/>
      <c r="M149" s="12"/>
      <c r="N149" s="12"/>
      <c r="O149" s="12"/>
      <c r="P149" s="12"/>
      <c r="Q149" s="12"/>
      <c r="R149" s="12"/>
      <c r="S149" s="12"/>
      <c r="T149" s="12"/>
      <c r="U149" s="12"/>
    </row>
    <row r="150" spans="1:21" x14ac:dyDescent="0.2">
      <c r="A150" s="12"/>
      <c r="B150" s="131"/>
      <c r="C150" s="12"/>
      <c r="D150" s="12"/>
      <c r="E150" s="12"/>
      <c r="F150" s="12"/>
      <c r="G150" s="12"/>
      <c r="H150" s="12"/>
      <c r="I150" s="12"/>
      <c r="L150" s="26"/>
      <c r="M150" s="12"/>
      <c r="N150" s="12"/>
      <c r="O150" s="12"/>
      <c r="P150" s="12"/>
      <c r="Q150" s="12"/>
      <c r="R150" s="12"/>
      <c r="S150" s="12"/>
      <c r="T150" s="12"/>
      <c r="U150" s="12"/>
    </row>
    <row r="151" spans="1:21" x14ac:dyDescent="0.2">
      <c r="A151" s="12"/>
      <c r="B151" s="131"/>
      <c r="C151" s="12"/>
      <c r="D151" s="12"/>
      <c r="E151" s="12"/>
      <c r="F151" s="12"/>
      <c r="G151" s="12"/>
      <c r="H151" s="12"/>
      <c r="I151" s="12"/>
      <c r="L151" s="26"/>
      <c r="M151" s="12"/>
      <c r="N151" s="12"/>
      <c r="O151" s="12"/>
      <c r="P151" s="12"/>
      <c r="Q151" s="12"/>
      <c r="R151" s="12"/>
      <c r="S151" s="12"/>
      <c r="T151" s="12"/>
      <c r="U151" s="12"/>
    </row>
    <row r="152" spans="1:21" x14ac:dyDescent="0.2">
      <c r="A152" s="12"/>
      <c r="B152" s="131"/>
      <c r="C152" s="12"/>
      <c r="D152" s="12"/>
      <c r="E152" s="12"/>
      <c r="F152" s="12"/>
      <c r="G152" s="12"/>
      <c r="H152" s="12"/>
      <c r="I152" s="12"/>
      <c r="L152" s="26"/>
      <c r="M152" s="12"/>
      <c r="N152" s="12"/>
      <c r="O152" s="12"/>
      <c r="P152" s="12"/>
      <c r="Q152" s="12"/>
      <c r="R152" s="12"/>
      <c r="S152" s="12"/>
      <c r="T152" s="12"/>
      <c r="U152" s="12"/>
    </row>
    <row r="153" spans="1:21" x14ac:dyDescent="0.2">
      <c r="A153" s="12"/>
      <c r="B153" s="131"/>
      <c r="C153" s="12"/>
      <c r="D153" s="12"/>
      <c r="E153" s="12"/>
      <c r="F153" s="12"/>
      <c r="G153" s="12"/>
      <c r="H153" s="12"/>
      <c r="I153" s="12"/>
      <c r="L153" s="26"/>
      <c r="M153" s="12"/>
      <c r="N153" s="12"/>
      <c r="O153" s="12"/>
      <c r="P153" s="12"/>
      <c r="Q153" s="12"/>
      <c r="R153" s="12"/>
      <c r="S153" s="12"/>
      <c r="T153" s="12"/>
      <c r="U153" s="12"/>
    </row>
    <row r="154" spans="1:21" x14ac:dyDescent="0.2">
      <c r="A154" s="12"/>
      <c r="B154" s="131"/>
      <c r="C154" s="12"/>
      <c r="D154" s="12"/>
      <c r="E154" s="12"/>
      <c r="F154" s="12"/>
      <c r="G154" s="12"/>
      <c r="H154" s="12"/>
      <c r="I154" s="12"/>
      <c r="L154" s="26"/>
      <c r="M154" s="12"/>
      <c r="N154" s="12"/>
      <c r="O154" s="12"/>
      <c r="P154" s="12"/>
      <c r="Q154" s="12"/>
      <c r="R154" s="12"/>
      <c r="S154" s="12"/>
      <c r="T154" s="12"/>
      <c r="U154" s="12"/>
    </row>
    <row r="155" spans="1:21" x14ac:dyDescent="0.2">
      <c r="A155" s="12"/>
      <c r="B155" s="131"/>
      <c r="C155" s="12"/>
      <c r="D155" s="12"/>
      <c r="E155" s="12"/>
      <c r="F155" s="12"/>
      <c r="G155" s="12"/>
      <c r="H155" s="12"/>
      <c r="I155" s="12"/>
      <c r="L155" s="26"/>
      <c r="M155" s="12"/>
      <c r="N155" s="12"/>
      <c r="O155" s="12"/>
      <c r="P155" s="12"/>
      <c r="Q155" s="12"/>
      <c r="R155" s="12"/>
      <c r="S155" s="12"/>
      <c r="T155" s="12"/>
      <c r="U155" s="12"/>
    </row>
    <row r="156" spans="1:21" x14ac:dyDescent="0.2">
      <c r="A156" s="12"/>
      <c r="B156" s="131"/>
      <c r="C156" s="12"/>
      <c r="D156" s="12"/>
      <c r="E156" s="12"/>
      <c r="F156" s="12"/>
      <c r="G156" s="12"/>
      <c r="H156" s="12"/>
      <c r="I156" s="12"/>
      <c r="L156" s="26"/>
      <c r="M156" s="12"/>
      <c r="N156" s="12"/>
      <c r="O156" s="12"/>
      <c r="P156" s="12"/>
      <c r="Q156" s="12"/>
      <c r="R156" s="12"/>
      <c r="S156" s="12"/>
      <c r="T156" s="12"/>
      <c r="U156" s="12"/>
    </row>
    <row r="157" spans="1:21" x14ac:dyDescent="0.2">
      <c r="A157" s="12"/>
      <c r="B157" s="131"/>
      <c r="C157" s="12"/>
      <c r="D157" s="12"/>
      <c r="E157" s="12"/>
      <c r="F157" s="12"/>
      <c r="G157" s="12"/>
      <c r="H157" s="12"/>
      <c r="I157" s="12"/>
      <c r="L157" s="26"/>
      <c r="M157" s="12"/>
      <c r="N157" s="12"/>
      <c r="O157" s="12"/>
      <c r="P157" s="12"/>
      <c r="Q157" s="12"/>
      <c r="R157" s="12"/>
      <c r="S157" s="12"/>
      <c r="T157" s="12"/>
      <c r="U157" s="12"/>
    </row>
    <row r="158" spans="1:21" x14ac:dyDescent="0.2">
      <c r="A158" s="12"/>
      <c r="B158" s="131"/>
      <c r="C158" s="12"/>
      <c r="D158" s="12"/>
      <c r="E158" s="12"/>
      <c r="F158" s="12"/>
      <c r="G158" s="12"/>
      <c r="H158" s="12"/>
      <c r="I158" s="12"/>
      <c r="L158" s="26"/>
      <c r="M158" s="12"/>
      <c r="N158" s="12"/>
      <c r="O158" s="12"/>
      <c r="P158" s="12"/>
      <c r="Q158" s="12"/>
      <c r="R158" s="12"/>
      <c r="S158" s="12"/>
      <c r="T158" s="12"/>
      <c r="U158" s="12"/>
    </row>
    <row r="159" spans="1:21" x14ac:dyDescent="0.2">
      <c r="A159" s="12"/>
      <c r="B159" s="131"/>
      <c r="C159" s="12"/>
      <c r="D159" s="12"/>
      <c r="E159" s="12"/>
      <c r="F159" s="12"/>
      <c r="G159" s="12"/>
      <c r="H159" s="12"/>
      <c r="I159" s="12"/>
      <c r="L159" s="26"/>
      <c r="M159" s="12"/>
      <c r="N159" s="12"/>
      <c r="O159" s="12"/>
      <c r="P159" s="12"/>
      <c r="Q159" s="12"/>
      <c r="R159" s="12"/>
      <c r="S159" s="12"/>
      <c r="T159" s="12"/>
      <c r="U159" s="12"/>
    </row>
    <row r="160" spans="1:21" x14ac:dyDescent="0.2">
      <c r="A160" s="12"/>
      <c r="B160" s="131"/>
      <c r="C160" s="12"/>
      <c r="D160" s="12"/>
      <c r="E160" s="12"/>
      <c r="F160" s="12"/>
      <c r="G160" s="12"/>
      <c r="H160" s="12"/>
      <c r="I160" s="12"/>
      <c r="L160" s="26"/>
      <c r="M160" s="12"/>
      <c r="N160" s="12"/>
      <c r="O160" s="12"/>
      <c r="P160" s="12"/>
      <c r="Q160" s="12"/>
      <c r="R160" s="12"/>
      <c r="S160" s="12"/>
      <c r="T160" s="12"/>
      <c r="U160" s="12"/>
    </row>
    <row r="161" spans="1:21" x14ac:dyDescent="0.2">
      <c r="A161" s="12"/>
      <c r="B161" s="131"/>
      <c r="C161" s="12"/>
      <c r="D161" s="12"/>
      <c r="E161" s="12"/>
      <c r="F161" s="12"/>
      <c r="G161" s="12"/>
      <c r="H161" s="12"/>
      <c r="I161" s="12"/>
      <c r="L161" s="26"/>
      <c r="M161" s="12"/>
      <c r="N161" s="12"/>
      <c r="O161" s="12"/>
      <c r="P161" s="12"/>
      <c r="Q161" s="12"/>
      <c r="R161" s="12"/>
      <c r="S161" s="12"/>
      <c r="T161" s="12"/>
      <c r="U161" s="12"/>
    </row>
    <row r="162" spans="1:21" x14ac:dyDescent="0.2">
      <c r="A162" s="12"/>
      <c r="B162" s="131"/>
      <c r="C162" s="12"/>
      <c r="D162" s="12"/>
      <c r="E162" s="12"/>
      <c r="F162" s="12"/>
      <c r="G162" s="12"/>
      <c r="H162" s="12"/>
      <c r="I162" s="12"/>
      <c r="L162" s="26"/>
      <c r="M162" s="12"/>
      <c r="N162" s="12"/>
      <c r="O162" s="12"/>
      <c r="P162" s="12"/>
      <c r="Q162" s="12"/>
      <c r="R162" s="12"/>
      <c r="S162" s="12"/>
      <c r="T162" s="12"/>
      <c r="U162" s="12"/>
    </row>
    <row r="163" spans="1:21" x14ac:dyDescent="0.2">
      <c r="A163" s="12"/>
      <c r="B163" s="131"/>
      <c r="C163" s="12"/>
      <c r="D163" s="12"/>
      <c r="E163" s="12"/>
      <c r="F163" s="12"/>
      <c r="G163" s="12"/>
      <c r="H163" s="12"/>
      <c r="I163" s="12"/>
      <c r="L163" s="26"/>
      <c r="M163" s="12"/>
      <c r="N163" s="12"/>
      <c r="O163" s="12"/>
      <c r="P163" s="12"/>
      <c r="Q163" s="12"/>
      <c r="R163" s="12"/>
      <c r="S163" s="12"/>
      <c r="T163" s="12"/>
      <c r="U163" s="12"/>
    </row>
    <row r="164" spans="1:21" x14ac:dyDescent="0.2">
      <c r="A164" s="12"/>
      <c r="B164" s="131"/>
      <c r="C164" s="12"/>
      <c r="D164" s="12"/>
      <c r="E164" s="12"/>
      <c r="F164" s="12"/>
      <c r="G164" s="12"/>
      <c r="H164" s="12"/>
      <c r="I164" s="12"/>
      <c r="L164" s="26"/>
      <c r="M164" s="12"/>
      <c r="N164" s="12"/>
      <c r="O164" s="12"/>
      <c r="P164" s="12"/>
      <c r="Q164" s="12"/>
      <c r="R164" s="12"/>
      <c r="S164" s="12"/>
      <c r="T164" s="12"/>
      <c r="U164" s="12"/>
    </row>
    <row r="165" spans="1:21" x14ac:dyDescent="0.2">
      <c r="A165" s="12"/>
      <c r="B165" s="131"/>
      <c r="C165" s="12"/>
      <c r="D165" s="12"/>
      <c r="E165" s="12"/>
      <c r="F165" s="12"/>
      <c r="G165" s="12"/>
      <c r="H165" s="12"/>
      <c r="I165" s="12"/>
      <c r="L165" s="26"/>
      <c r="M165" s="12"/>
      <c r="N165" s="12"/>
      <c r="O165" s="12"/>
      <c r="P165" s="12"/>
      <c r="Q165" s="12"/>
      <c r="R165" s="12"/>
      <c r="S165" s="12"/>
      <c r="T165" s="12"/>
      <c r="U165" s="12"/>
    </row>
    <row r="166" spans="1:21" x14ac:dyDescent="0.2">
      <c r="A166" s="12"/>
      <c r="B166" s="131"/>
      <c r="C166" s="12"/>
      <c r="D166" s="12"/>
      <c r="E166" s="12"/>
      <c r="F166" s="12"/>
      <c r="G166" s="12"/>
      <c r="H166" s="12"/>
      <c r="I166" s="12"/>
      <c r="L166" s="26"/>
      <c r="M166" s="12"/>
      <c r="N166" s="12"/>
      <c r="O166" s="12"/>
      <c r="P166" s="12"/>
      <c r="Q166" s="12"/>
      <c r="R166" s="12"/>
      <c r="S166" s="12"/>
      <c r="T166" s="12"/>
      <c r="U166" s="12"/>
    </row>
  </sheetData>
  <sheetProtection algorithmName="SHA-512" hashValue="UI8iA+vXWAQiU1d3FiqPAc28ZL3fb6rSjFIs7Ow/5pKYTlrDysKFxAw4MfCc8TtrP2oql9+KWwZAwDFFSpMfjQ==" saltValue="CA8Vb+4aFPMXfFFxMdG/8g==" spinCount="100000" sheet="1" objects="1" scenarios="1"/>
  <mergeCells count="9">
    <mergeCell ref="A1:N1"/>
    <mergeCell ref="A2:N2"/>
    <mergeCell ref="A3:A7"/>
    <mergeCell ref="I3:I7"/>
    <mergeCell ref="J3:J7"/>
    <mergeCell ref="L3:L7"/>
    <mergeCell ref="N3:N7"/>
    <mergeCell ref="M3:M7"/>
    <mergeCell ref="K3:K7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11</vt:i4>
      </vt:variant>
    </vt:vector>
  </HeadingPairs>
  <TitlesOfParts>
    <vt:vector size="11" baseType="lpstr">
      <vt:lpstr>ปก</vt:lpstr>
      <vt:lpstr>1-4</vt:lpstr>
      <vt:lpstr>5-8</vt:lpstr>
      <vt:lpstr>9-12</vt:lpstr>
      <vt:lpstr>13-16</vt:lpstr>
      <vt:lpstr>17-20</vt:lpstr>
      <vt:lpstr>สรุปบันทึกเวลาเรียนรายวิชา</vt:lpstr>
      <vt:lpstr>KPA_A</vt:lpstr>
      <vt:lpstr>KPA_B</vt:lpstr>
      <vt:lpstr>ประเมินคุณลักษณะอันพึงประสงค์</vt:lpstr>
      <vt:lpstr>รายวิชา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Preecha</cp:lastModifiedBy>
  <cp:lastPrinted>2026-05-05T13:06:44Z</cp:lastPrinted>
  <dcterms:created xsi:type="dcterms:W3CDTF">2015-07-10T06:09:57Z</dcterms:created>
  <dcterms:modified xsi:type="dcterms:W3CDTF">2026-05-06T00:04:14Z</dcterms:modified>
</cp:coreProperties>
</file>